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hit\Documents\SCORE\"/>
    </mc:Choice>
  </mc:AlternateContent>
  <bookViews>
    <workbookView xWindow="0" yWindow="0" windowWidth="19440" windowHeight="9396"/>
  </bookViews>
  <sheets>
    <sheet name="Introduction" sheetId="5" r:id="rId1"/>
    <sheet name="Min. Expense &amp; Max. Hours" sheetId="1" r:id="rId2"/>
    <sheet name="Max. Expense &amp; Min. Hours" sheetId="2" r:id="rId3"/>
    <sheet name="Average" sheetId="3" r:id="rId4"/>
    <sheet name="Retirement" sheetId="4" r:id="rId5"/>
  </sheets>
  <calcPr calcId="152511" concurrentCalc="0"/>
</workbook>
</file>

<file path=xl/calcChain.xml><?xml version="1.0" encoding="utf-8"?>
<calcChain xmlns="http://schemas.openxmlformats.org/spreadsheetml/2006/main">
  <c r="E8" i="4" l="1"/>
  <c r="E9" i="4"/>
  <c r="E12" i="4"/>
  <c r="E13" i="4"/>
  <c r="D8" i="4"/>
  <c r="D9" i="4"/>
  <c r="D12" i="4"/>
  <c r="D13" i="4"/>
  <c r="C8" i="4"/>
  <c r="C9" i="4"/>
  <c r="C12" i="4"/>
  <c r="C13" i="4"/>
  <c r="E3" i="4"/>
  <c r="D3" i="4"/>
  <c r="C3" i="4"/>
  <c r="C39" i="3"/>
  <c r="C38" i="3"/>
  <c r="C37" i="3"/>
  <c r="C36" i="3"/>
  <c r="C35" i="3"/>
  <c r="E33" i="3"/>
  <c r="E27" i="3"/>
  <c r="E18" i="3"/>
  <c r="D18" i="3"/>
  <c r="E9" i="3"/>
  <c r="D9" i="3"/>
  <c r="E37" i="3"/>
  <c r="E38" i="3"/>
  <c r="E39" i="3"/>
  <c r="E3" i="3"/>
  <c r="E4" i="3"/>
  <c r="E5" i="3"/>
  <c r="E6" i="3"/>
  <c r="E7" i="3"/>
  <c r="E8" i="3"/>
  <c r="E12" i="3"/>
  <c r="E13" i="3"/>
  <c r="E14" i="3"/>
  <c r="E15" i="3"/>
  <c r="E16" i="3"/>
  <c r="E17" i="3"/>
  <c r="E40" i="3"/>
  <c r="E36" i="3"/>
  <c r="E41" i="3"/>
  <c r="E27" i="1"/>
  <c r="E37" i="2"/>
  <c r="E30" i="2"/>
  <c r="E31" i="2"/>
  <c r="E33" i="2"/>
  <c r="E38" i="2"/>
  <c r="E39" i="2"/>
  <c r="E3" i="2"/>
  <c r="E4" i="2"/>
  <c r="E5" i="2"/>
  <c r="E6" i="2"/>
  <c r="E7" i="2"/>
  <c r="E8" i="2"/>
  <c r="E9" i="2"/>
  <c r="E12" i="2"/>
  <c r="E13" i="2"/>
  <c r="E14" i="2"/>
  <c r="E15" i="2"/>
  <c r="E16" i="2"/>
  <c r="E17" i="2"/>
  <c r="E18" i="2"/>
  <c r="E27" i="2"/>
  <c r="E40" i="2"/>
  <c r="E36" i="2"/>
  <c r="E41" i="2"/>
  <c r="D18" i="2"/>
  <c r="D9" i="2"/>
  <c r="E37" i="1"/>
  <c r="E30" i="1"/>
  <c r="E31" i="1"/>
  <c r="E33" i="1"/>
  <c r="E38" i="1"/>
  <c r="E39" i="1"/>
  <c r="E3" i="1"/>
  <c r="E4" i="1"/>
  <c r="E5" i="1"/>
  <c r="E6" i="1"/>
  <c r="E7" i="1"/>
  <c r="E8" i="1"/>
  <c r="E9" i="1"/>
  <c r="E12" i="1"/>
  <c r="E13" i="1"/>
  <c r="E14" i="1"/>
  <c r="E15" i="1"/>
  <c r="E16" i="1"/>
  <c r="E17" i="1"/>
  <c r="E18" i="1"/>
  <c r="E40" i="1"/>
  <c r="E36" i="1"/>
  <c r="E41" i="1"/>
  <c r="B11" i="4"/>
  <c r="D18" i="1"/>
  <c r="D9" i="1"/>
</calcChain>
</file>

<file path=xl/sharedStrings.xml><?xml version="1.0" encoding="utf-8"?>
<sst xmlns="http://schemas.openxmlformats.org/spreadsheetml/2006/main" count="123" uniqueCount="72">
  <si>
    <t>Date Purchased</t>
  </si>
  <si>
    <t>Description</t>
  </si>
  <si>
    <t>Expected Life (Years)</t>
  </si>
  <si>
    <t>Purchase Cost</t>
  </si>
  <si>
    <t>Computer</t>
  </si>
  <si>
    <t>Amount</t>
  </si>
  <si>
    <t>"Monthly" Cost</t>
  </si>
  <si>
    <t>Monthly Cost</t>
  </si>
  <si>
    <t>Analysis</t>
  </si>
  <si>
    <t>Per Month</t>
  </si>
  <si>
    <t>Office Furniture</t>
  </si>
  <si>
    <t>Legal</t>
  </si>
  <si>
    <t>Insurance</t>
  </si>
  <si>
    <t>Phone</t>
  </si>
  <si>
    <t>Internet</t>
  </si>
  <si>
    <t>Utilities</t>
  </si>
  <si>
    <t>Supplies</t>
  </si>
  <si>
    <t>"Cost" per month of use</t>
  </si>
  <si>
    <t>Typical Date</t>
  </si>
  <si>
    <t>Self-Employment Taxes (SS &amp; Medicare)</t>
  </si>
  <si>
    <r>
      <t xml:space="preserve">Sum of your </t>
    </r>
    <r>
      <rPr>
        <b/>
        <sz val="10"/>
        <rFont val="Arial"/>
        <family val="2"/>
      </rPr>
      <t>average</t>
    </r>
    <r>
      <rPr>
        <sz val="10"/>
        <rFont val="Arial"/>
        <family val="2"/>
      </rPr>
      <t xml:space="preserve"> (Total Taxes / Adj. Gross Income) State &amp; Federal Tax rates last year</t>
    </r>
  </si>
  <si>
    <t>Total "monthly" expenses (sum of above sections)</t>
  </si>
  <si>
    <t>Years until retirement</t>
  </si>
  <si>
    <t>% of Monthly Income Saved</t>
  </si>
  <si>
    <r>
      <t xml:space="preserve">Max. Estimated Savings @ Retirement </t>
    </r>
    <r>
      <rPr>
        <b/>
        <sz val="10"/>
        <color rgb="FF000000"/>
        <rFont val="Arial"/>
        <family val="2"/>
      </rPr>
      <t>in today's $</t>
    </r>
  </si>
  <si>
    <r>
      <t xml:space="preserve">Min. Estimated Savings @ Retirement </t>
    </r>
    <r>
      <rPr>
        <b/>
        <sz val="10"/>
        <color rgb="FF000000"/>
        <rFont val="Arial"/>
        <family val="2"/>
      </rPr>
      <t>in today's $</t>
    </r>
  </si>
  <si>
    <r>
      <t xml:space="preserve">Estimated savings @ retirement </t>
    </r>
    <r>
      <rPr>
        <b/>
        <sz val="10"/>
        <color rgb="FF000000"/>
        <rFont val="Arial"/>
        <family val="2"/>
      </rPr>
      <t>in today's $</t>
    </r>
  </si>
  <si>
    <t>in $ based on Average Monthly Income</t>
  </si>
  <si>
    <t>Average Annual Equity Return</t>
  </si>
  <si>
    <t>Average Annual Bond Return</t>
  </si>
  <si>
    <t>Average Annual Inflation</t>
  </si>
  <si>
    <t>Current Retirement Savings Balance</t>
  </si>
  <si>
    <t>The last worksheet asks you to think about your retirement. How many years do you expect to work, and what percentage of your earnings will you save each year? Based on the data you enter, along with some tax bracket information, it estimates how many years of retirement spending (at the average amount you said you wanted to earn) you will accumulate over your working years.</t>
  </si>
  <si>
    <t>Monthly Expenses - Minimum Version</t>
  </si>
  <si>
    <t>Annual Expenses - Minimum Version</t>
  </si>
  <si>
    <t>Equipment (or long-lived) Purchases - Minimum Version</t>
  </si>
  <si>
    <t>Equipment (or long-lived) Purchases - Maximum Version</t>
  </si>
  <si>
    <t>Annual Expenses - Maximum Version</t>
  </si>
  <si>
    <t>Monthly Expenses - Maximum Version</t>
  </si>
  <si>
    <r>
      <rPr>
        <b/>
        <sz val="10"/>
        <rFont val="Arial"/>
        <family val="2"/>
      </rPr>
      <t>Maximum</t>
    </r>
    <r>
      <rPr>
        <sz val="10"/>
        <rFont val="Arial"/>
        <family val="2"/>
      </rPr>
      <t xml:space="preserve"> </t>
    </r>
    <r>
      <rPr>
        <b/>
        <sz val="10"/>
        <rFont val="Arial"/>
        <family val="2"/>
      </rPr>
      <t>weeks</t>
    </r>
    <r>
      <rPr>
        <sz val="10"/>
        <rFont val="Arial"/>
      </rPr>
      <t xml:space="preserve"> worked per year. Allow for vacation time, weekday holidays, etc. </t>
    </r>
  </si>
  <si>
    <r>
      <rPr>
        <b/>
        <sz val="10"/>
        <rFont val="Arial"/>
        <family val="2"/>
      </rPr>
      <t>Maximum</t>
    </r>
    <r>
      <rPr>
        <sz val="10"/>
        <rFont val="Arial"/>
        <family val="2"/>
      </rPr>
      <t xml:space="preserve"> </t>
    </r>
    <r>
      <rPr>
        <b/>
        <sz val="10"/>
        <rFont val="Arial"/>
        <family val="2"/>
      </rPr>
      <t>average billable</t>
    </r>
    <r>
      <rPr>
        <sz val="10"/>
        <rFont val="Arial"/>
      </rPr>
      <t xml:space="preserve"> hours per week. Down time, bookkeeping, etc. usually prevent this from being equal to hours worked.</t>
    </r>
  </si>
  <si>
    <t>Yellow cells are "protected" and cannot be changed. White cells may (and should) have their contents changed to reflect your business.</t>
  </si>
  <si>
    <t>Source</t>
  </si>
  <si>
    <t>Annual Amt</t>
  </si>
  <si>
    <t>Monthly</t>
  </si>
  <si>
    <t>Net Income from Product Sales (before tax)</t>
  </si>
  <si>
    <t>Royalty revenues</t>
  </si>
  <si>
    <r>
      <t xml:space="preserve">Annual </t>
    </r>
    <r>
      <rPr>
        <b/>
        <sz val="10"/>
        <rFont val="Arial"/>
        <family val="2"/>
      </rPr>
      <t>After-Tax</t>
    </r>
    <r>
      <rPr>
        <sz val="10"/>
        <rFont val="Arial"/>
        <family val="2"/>
      </rPr>
      <t xml:space="preserve"> Income Goal incl. Other Net Income</t>
    </r>
  </si>
  <si>
    <t>Other Net Income unrelated to Billable Hours - Maximum</t>
  </si>
  <si>
    <t>Other Net Income unrelated to Billable Hours - Minimum</t>
  </si>
  <si>
    <r>
      <rPr>
        <b/>
        <sz val="10"/>
        <rFont val="Arial"/>
        <family val="2"/>
      </rPr>
      <t>Minimum</t>
    </r>
    <r>
      <rPr>
        <sz val="10"/>
        <rFont val="Arial"/>
        <family val="2"/>
      </rPr>
      <t xml:space="preserve"> </t>
    </r>
    <r>
      <rPr>
        <b/>
        <sz val="10"/>
        <rFont val="Arial"/>
        <family val="2"/>
      </rPr>
      <t>weeks</t>
    </r>
    <r>
      <rPr>
        <sz val="10"/>
        <rFont val="Arial"/>
      </rPr>
      <t xml:space="preserve"> worked per year. Allow for vacation time, weekday holidays, etc. </t>
    </r>
  </si>
  <si>
    <r>
      <rPr>
        <b/>
        <sz val="10"/>
        <rFont val="Arial"/>
        <family val="2"/>
      </rPr>
      <t>Minimum</t>
    </r>
    <r>
      <rPr>
        <sz val="10"/>
        <rFont val="Arial"/>
        <family val="2"/>
      </rPr>
      <t xml:space="preserve"> </t>
    </r>
    <r>
      <rPr>
        <b/>
        <sz val="10"/>
        <rFont val="Arial"/>
        <family val="2"/>
      </rPr>
      <t>average billable</t>
    </r>
    <r>
      <rPr>
        <sz val="10"/>
        <rFont val="Arial"/>
      </rPr>
      <t xml:space="preserve"> hours per week. Down time, bookkeeping, etc. usually prevent this from being equal to hours worked.</t>
    </r>
  </si>
  <si>
    <t>Expected Life (Yrs)</t>
  </si>
  <si>
    <t>Equipment (or long-lived) Purchases - Average</t>
  </si>
  <si>
    <t>Annual Expenses - Average</t>
  </si>
  <si>
    <t>Monthly Expenses - Average</t>
  </si>
  <si>
    <t>Other Net Income unrelated to Billable Hours - Average</t>
  </si>
  <si>
    <r>
      <rPr>
        <b/>
        <sz val="10"/>
        <rFont val="Arial"/>
        <family val="2"/>
      </rPr>
      <t>Average</t>
    </r>
    <r>
      <rPr>
        <sz val="10"/>
        <rFont val="Arial"/>
        <family val="2"/>
      </rPr>
      <t xml:space="preserve"> </t>
    </r>
    <r>
      <rPr>
        <b/>
        <sz val="10"/>
        <rFont val="Arial"/>
        <family val="2"/>
      </rPr>
      <t>weeks</t>
    </r>
    <r>
      <rPr>
        <sz val="10"/>
        <rFont val="Arial"/>
      </rPr>
      <t xml:space="preserve"> worked per year. Allow for vacation time, weekday holidays, etc. </t>
    </r>
  </si>
  <si>
    <r>
      <rPr>
        <b/>
        <sz val="10"/>
        <rFont val="Arial"/>
        <family val="2"/>
      </rPr>
      <t>Average billable</t>
    </r>
    <r>
      <rPr>
        <sz val="10"/>
        <rFont val="Arial"/>
      </rPr>
      <t xml:space="preserve"> hours per week. Down time, bookkeeping, etc. usually prevent this from being equal to hours worked.</t>
    </r>
  </si>
  <si>
    <r>
      <t>Average Hourly Billing Rate</t>
    </r>
    <r>
      <rPr>
        <sz val="11"/>
        <rFont val="Arial"/>
        <family val="2"/>
      </rPr>
      <t xml:space="preserve"> (is it competitive?)</t>
    </r>
  </si>
  <si>
    <r>
      <t>High Hourly Billing Rate</t>
    </r>
    <r>
      <rPr>
        <sz val="11"/>
        <rFont val="Arial"/>
        <family val="2"/>
      </rPr>
      <t xml:space="preserve"> (is it competitive?)</t>
    </r>
  </si>
  <si>
    <r>
      <t>Low Hourly Billing Rate</t>
    </r>
    <r>
      <rPr>
        <sz val="11"/>
        <rFont val="Arial"/>
        <family val="2"/>
      </rPr>
      <t xml:space="preserve"> (is it competitive?)</t>
    </r>
  </si>
  <si>
    <t>Version 1.0 Author: Whit Ford - January 10, 2018</t>
  </si>
  <si>
    <t>My Competitors</t>
  </si>
  <si>
    <t>Name</t>
  </si>
  <si>
    <t>Rate</t>
  </si>
  <si>
    <t>This workbook contains four worksheets in addition to this one. Click on the tabs at the bottom of the screen to switch between worksheets.</t>
  </si>
  <si>
    <t>The first two worksheets allow you to enter Optimistic (minimum expenses, maximum other income, maximum work hours) and Pessimistic (maximum expenses, minimum other income, minimum work hours) numbers. Each will calculate an  hourly rate needed to cover the expenses plus your desired income.</t>
  </si>
  <si>
    <t>The third worksheet averages your Optimistic and Pessimistic scenarios, to provide a starting point for your thinking about what you "need" to charge per hour. Below these calculations is space for you to enter your competitors' hourly rates. Having an hourly rate higher than your competitors is something that is okay if you can justify it based on quality of service, extra conveniences, etc. Having an hourly rate lower than your competitors may cause your customers to question why you charge less - are your services somehow less valuable?</t>
  </si>
  <si>
    <t>% Invested in Bonds (less risk to capital, at the cost of lower long term returns)</t>
  </si>
  <si>
    <t>% Invested in Equities (more risk to capital, but with higher long term returns)</t>
  </si>
  <si>
    <r>
      <t xml:space="preserve">Estimated </t>
    </r>
    <r>
      <rPr>
        <b/>
        <sz val="10"/>
        <color rgb="FF000000"/>
        <rFont val="Arial"/>
        <family val="2"/>
      </rPr>
      <t>years</t>
    </r>
    <r>
      <rPr>
        <sz val="10"/>
        <color rgb="FF000000"/>
        <rFont val="Arial"/>
        <family val="2"/>
      </rPr>
      <t xml:space="preserve"> of retirement spending, based on average of annual income goals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</si>
</sst>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0.0"/>
    <numFmt numFmtId="168" formatCode="_(* #,##0.0_);_(* \(#,##0.0\);_(* &quot;-&quot;??_);_(@_)"/>
  </numFmts>
  <fonts count="11" x14ac:knownFonts="1">
    <font>
      <sz val="10"/>
      <color rgb="FF000000"/>
      <name val="Arial"/>
    </font>
    <font>
      <sz val="10"/>
      <name val="Arial"/>
    </font>
    <font>
      <b/>
      <sz val="10"/>
      <name val="Arial"/>
    </font>
    <font>
      <sz val="10"/>
      <color rgb="FF000000"/>
      <name val="Arial"/>
    </font>
    <font>
      <b/>
      <sz val="10"/>
      <name val="Arial"/>
      <family val="2"/>
    </font>
    <font>
      <sz val="10"/>
      <name val="Arial"/>
      <family val="2"/>
    </font>
    <font>
      <b/>
      <sz val="10"/>
      <color rgb="FF000000"/>
      <name val="Arial"/>
      <family val="2"/>
    </font>
    <font>
      <sz val="10"/>
      <color rgb="FF000000"/>
      <name val="Arial"/>
      <family val="2"/>
    </font>
    <font>
      <b/>
      <sz val="11"/>
      <name val="Arial"/>
      <family val="2"/>
    </font>
    <font>
      <sz val="11"/>
      <name val="Arial"/>
      <family val="2"/>
    </font>
    <font>
      <sz val="11"/>
      <color rgb="FF000000"/>
      <name val="Arial"/>
      <family val="2"/>
    </font>
  </fonts>
  <fills count="6">
    <fill>
      <patternFill patternType="none"/>
    </fill>
    <fill>
      <patternFill patternType="gray125"/>
    </fill>
    <fill>
      <patternFill patternType="solid">
        <fgColor rgb="FFFFFF99"/>
        <bgColor rgb="FFFFD966"/>
      </patternFill>
    </fill>
    <fill>
      <patternFill patternType="solid">
        <fgColor rgb="FFFFFF99"/>
        <bgColor indexed="64"/>
      </patternFill>
    </fill>
    <fill>
      <patternFill patternType="solid">
        <fgColor theme="9" tint="0.39997558519241921"/>
        <bgColor rgb="FFFFD966"/>
      </patternFill>
    </fill>
    <fill>
      <patternFill patternType="solid">
        <fgColor rgb="FF92D050"/>
        <bgColor rgb="FFFFD966"/>
      </patternFill>
    </fill>
  </fills>
  <borders count="17">
    <border>
      <left/>
      <right/>
      <top/>
      <bottom/>
      <diagonal/>
    </border>
    <border>
      <left/>
      <right/>
      <top style="thin">
        <color rgb="FF00000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116">
    <xf numFmtId="0" fontId="0" fillId="0" borderId="0" xfId="0" applyFont="1" applyAlignment="1"/>
    <xf numFmtId="0" fontId="1" fillId="0" borderId="0" xfId="0" applyFont="1" applyAlignment="1"/>
    <xf numFmtId="14" fontId="1" fillId="0" borderId="0" xfId="0" applyNumberFormat="1" applyFont="1" applyAlignment="1" applyProtection="1">
      <protection locked="0"/>
    </xf>
    <xf numFmtId="0" fontId="1" fillId="0" borderId="0" xfId="0" applyFont="1" applyAlignment="1" applyProtection="1">
      <protection locked="0"/>
    </xf>
    <xf numFmtId="3" fontId="1" fillId="0" borderId="0" xfId="0" applyNumberFormat="1" applyFont="1" applyAlignment="1" applyProtection="1">
      <protection locked="0"/>
    </xf>
    <xf numFmtId="0" fontId="0" fillId="0" borderId="0" xfId="0" applyFont="1" applyAlignment="1" applyProtection="1">
      <protection locked="0"/>
    </xf>
    <xf numFmtId="0" fontId="0" fillId="0" borderId="0" xfId="0" applyFont="1" applyAlignment="1"/>
    <xf numFmtId="0" fontId="1" fillId="0" borderId="0" xfId="0" applyFont="1" applyAlignment="1" applyProtection="1">
      <alignment vertical="center"/>
      <protection locked="0"/>
    </xf>
    <xf numFmtId="164" fontId="1" fillId="0" borderId="0" xfId="1" applyNumberFormat="1" applyFont="1" applyAlignment="1" applyProtection="1">
      <alignment vertical="center"/>
      <protection locked="0"/>
    </xf>
    <xf numFmtId="0" fontId="0" fillId="0" borderId="0" xfId="0" applyFont="1" applyAlignment="1">
      <alignment vertical="center"/>
    </xf>
    <xf numFmtId="3" fontId="1" fillId="0" borderId="0" xfId="0" applyNumberFormat="1" applyFont="1" applyAlignment="1" applyProtection="1">
      <alignment vertical="center"/>
      <protection locked="0"/>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1" fontId="1" fillId="2" borderId="0" xfId="0" applyNumberFormat="1" applyFont="1" applyFill="1"/>
    <xf numFmtId="3" fontId="2" fillId="2" borderId="1" xfId="0" applyNumberFormat="1" applyFont="1" applyFill="1" applyBorder="1"/>
    <xf numFmtId="0" fontId="5" fillId="2" borderId="3" xfId="0" applyFont="1" applyFill="1" applyBorder="1" applyAlignment="1">
      <alignment vertical="center" wrapText="1"/>
    </xf>
    <xf numFmtId="0" fontId="1" fillId="2" borderId="6" xfId="0" applyFont="1" applyFill="1" applyBorder="1" applyAlignment="1">
      <alignment horizontal="center"/>
    </xf>
    <xf numFmtId="0" fontId="1" fillId="2" borderId="7"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1" fontId="1" fillId="2" borderId="0" xfId="0" applyNumberFormat="1" applyFont="1" applyFill="1" applyProtection="1"/>
    <xf numFmtId="3" fontId="2" fillId="2" borderId="1" xfId="0" applyNumberFormat="1" applyFont="1" applyFill="1" applyBorder="1" applyProtection="1"/>
    <xf numFmtId="0" fontId="1" fillId="2" borderId="6" xfId="0" applyFont="1" applyFill="1" applyBorder="1" applyAlignment="1" applyProtection="1">
      <alignment horizontal="center"/>
    </xf>
    <xf numFmtId="0" fontId="5" fillId="2" borderId="3" xfId="0" applyFont="1" applyFill="1" applyBorder="1" applyAlignment="1" applyProtection="1">
      <alignment vertical="center" wrapText="1"/>
    </xf>
    <xf numFmtId="14" fontId="1" fillId="3" borderId="0" xfId="0" applyNumberFormat="1" applyFont="1" applyFill="1" applyAlignment="1" applyProtection="1"/>
    <xf numFmtId="0" fontId="1" fillId="3" borderId="0" xfId="0" applyFont="1" applyFill="1" applyAlignment="1" applyProtection="1"/>
    <xf numFmtId="3" fontId="1" fillId="3" borderId="0" xfId="0" applyNumberFormat="1" applyFont="1" applyFill="1" applyAlignment="1" applyProtection="1"/>
    <xf numFmtId="0" fontId="0" fillId="3" borderId="0" xfId="0" applyFont="1" applyFill="1" applyAlignment="1" applyProtection="1"/>
    <xf numFmtId="0" fontId="0" fillId="3" borderId="0" xfId="0" applyFont="1" applyFill="1" applyAlignment="1" applyProtection="1">
      <alignment vertical="center"/>
    </xf>
    <xf numFmtId="167" fontId="0" fillId="0" borderId="0" xfId="0" applyNumberFormat="1" applyFont="1" applyAlignment="1"/>
    <xf numFmtId="0" fontId="0" fillId="3" borderId="0" xfId="0" applyFont="1" applyFill="1" applyAlignment="1"/>
    <xf numFmtId="6" fontId="0" fillId="3" borderId="0" xfId="0" applyNumberFormat="1" applyFont="1" applyFill="1" applyAlignment="1"/>
    <xf numFmtId="9" fontId="0" fillId="3" borderId="0" xfId="0" applyNumberFormat="1" applyFont="1" applyFill="1" applyAlignment="1"/>
    <xf numFmtId="0" fontId="7" fillId="3" borderId="0" xfId="0" applyFont="1" applyFill="1" applyAlignment="1"/>
    <xf numFmtId="0" fontId="7" fillId="0" borderId="0" xfId="0" applyFont="1" applyAlignment="1"/>
    <xf numFmtId="168" fontId="6" fillId="3" borderId="0" xfId="3" applyNumberFormat="1" applyFont="1" applyFill="1" applyAlignment="1"/>
    <xf numFmtId="9" fontId="0" fillId="0" borderId="0" xfId="0" applyNumberFormat="1" applyFont="1" applyAlignment="1" applyProtection="1">
      <protection locked="0"/>
    </xf>
    <xf numFmtId="164" fontId="0" fillId="0" borderId="0" xfId="0" applyNumberFormat="1" applyFont="1" applyAlignment="1" applyProtection="1">
      <protection locked="0"/>
    </xf>
    <xf numFmtId="0" fontId="7" fillId="3" borderId="2" xfId="0" applyFont="1" applyFill="1" applyBorder="1" applyAlignment="1"/>
    <xf numFmtId="0" fontId="0" fillId="3" borderId="2" xfId="0" applyFont="1" applyFill="1" applyBorder="1" applyAlignment="1"/>
    <xf numFmtId="6" fontId="0" fillId="3" borderId="2" xfId="0" applyNumberFormat="1" applyFont="1" applyFill="1" applyBorder="1" applyAlignment="1"/>
    <xf numFmtId="0" fontId="7" fillId="3" borderId="0" xfId="0" applyFont="1" applyFill="1" applyBorder="1" applyAlignment="1"/>
    <xf numFmtId="6" fontId="0" fillId="0" borderId="0" xfId="0" applyNumberFormat="1" applyFont="1" applyFill="1" applyBorder="1" applyAlignment="1"/>
    <xf numFmtId="6" fontId="0" fillId="0" borderId="0" xfId="0" applyNumberFormat="1" applyFont="1" applyFill="1" applyAlignment="1" applyProtection="1">
      <protection locked="0"/>
    </xf>
    <xf numFmtId="0" fontId="5" fillId="2" borderId="12" xfId="0" applyFont="1" applyFill="1" applyBorder="1" applyAlignment="1">
      <alignment vertical="center" wrapText="1"/>
    </xf>
    <xf numFmtId="0" fontId="4" fillId="2" borderId="0" xfId="0" applyFont="1" applyFill="1" applyBorder="1" applyAlignment="1">
      <alignment horizontal="center"/>
    </xf>
    <xf numFmtId="0" fontId="5" fillId="3"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xf numFmtId="0" fontId="1" fillId="0" borderId="0" xfId="0" applyFont="1" applyFill="1" applyBorder="1"/>
    <xf numFmtId="0" fontId="4" fillId="0" borderId="0" xfId="0" applyFont="1" applyFill="1" applyBorder="1" applyAlignment="1">
      <alignment horizontal="center" wrapText="1"/>
    </xf>
    <xf numFmtId="0" fontId="5" fillId="3" borderId="0" xfId="0" applyFont="1" applyFill="1" applyBorder="1" applyAlignment="1">
      <alignment horizontal="center" wrapText="1"/>
    </xf>
    <xf numFmtId="0" fontId="5" fillId="0" borderId="0" xfId="0" applyFont="1" applyFill="1" applyBorder="1" applyAlignment="1" applyProtection="1">
      <alignment horizontal="center"/>
      <protection locked="0"/>
    </xf>
    <xf numFmtId="0" fontId="5" fillId="0" borderId="0" xfId="0" applyFont="1" applyFill="1" applyBorder="1" applyProtection="1">
      <protection locked="0"/>
    </xf>
    <xf numFmtId="166" fontId="0" fillId="0" borderId="0" xfId="3" applyNumberFormat="1" applyFont="1" applyAlignment="1" applyProtection="1">
      <protection locked="0"/>
    </xf>
    <xf numFmtId="166" fontId="5" fillId="3" borderId="0" xfId="3" applyNumberFormat="1" applyFont="1" applyFill="1" applyBorder="1" applyAlignment="1">
      <alignment horizontal="center"/>
    </xf>
    <xf numFmtId="165" fontId="1" fillId="3" borderId="12" xfId="2" applyNumberFormat="1" applyFont="1" applyFill="1" applyBorder="1" applyAlignment="1">
      <alignment vertical="center"/>
    </xf>
    <xf numFmtId="3" fontId="1" fillId="2" borderId="14" xfId="0" applyNumberFormat="1" applyFont="1" applyFill="1" applyBorder="1" applyAlignment="1">
      <alignment vertical="center"/>
    </xf>
    <xf numFmtId="165" fontId="1" fillId="3" borderId="14" xfId="2" applyNumberFormat="1" applyFont="1" applyFill="1" applyBorder="1" applyAlignment="1">
      <alignment vertical="center"/>
    </xf>
    <xf numFmtId="165" fontId="1" fillId="2" borderId="12" xfId="2" applyNumberFormat="1" applyFont="1" applyFill="1" applyBorder="1" applyAlignment="1">
      <alignment vertical="center"/>
    </xf>
    <xf numFmtId="165" fontId="0" fillId="0" borderId="0" xfId="0" applyNumberFormat="1" applyFont="1" applyAlignment="1"/>
    <xf numFmtId="44" fontId="0" fillId="0" borderId="0" xfId="0" applyNumberFormat="1" applyFont="1" applyAlignment="1"/>
    <xf numFmtId="1" fontId="2" fillId="4" borderId="1" xfId="0" applyNumberFormat="1" applyFont="1" applyFill="1" applyBorder="1"/>
    <xf numFmtId="3" fontId="2" fillId="4" borderId="1" xfId="0" applyNumberFormat="1" applyFont="1" applyFill="1" applyBorder="1"/>
    <xf numFmtId="3" fontId="2" fillId="4" borderId="13" xfId="0" applyNumberFormat="1" applyFont="1" applyFill="1" applyBorder="1"/>
    <xf numFmtId="0" fontId="4" fillId="2" borderId="0" xfId="0" applyFont="1" applyFill="1" applyBorder="1" applyAlignment="1" applyProtection="1">
      <alignment horizontal="center"/>
    </xf>
    <xf numFmtId="0" fontId="5" fillId="3" borderId="0" xfId="0" applyFont="1" applyFill="1" applyBorder="1" applyAlignment="1" applyProtection="1">
      <alignment horizontal="center"/>
    </xf>
    <xf numFmtId="0" fontId="5" fillId="3" borderId="0" xfId="0" applyFont="1" applyFill="1" applyBorder="1" applyAlignment="1" applyProtection="1">
      <alignment horizontal="center" wrapText="1"/>
    </xf>
    <xf numFmtId="166" fontId="5" fillId="3" borderId="0" xfId="3" applyNumberFormat="1" applyFont="1" applyFill="1" applyBorder="1" applyAlignment="1" applyProtection="1">
      <alignment horizontal="center"/>
    </xf>
    <xf numFmtId="0" fontId="5" fillId="2" borderId="12" xfId="0" applyFont="1" applyFill="1" applyBorder="1" applyAlignment="1" applyProtection="1">
      <alignment vertical="center" wrapText="1"/>
    </xf>
    <xf numFmtId="3" fontId="1" fillId="2" borderId="14" xfId="0" applyNumberFormat="1" applyFont="1" applyFill="1" applyBorder="1" applyAlignment="1" applyProtection="1">
      <alignment vertical="center"/>
    </xf>
    <xf numFmtId="165" fontId="1" fillId="3" borderId="12" xfId="2" applyNumberFormat="1" applyFont="1" applyFill="1" applyBorder="1" applyAlignment="1" applyProtection="1">
      <alignment vertical="center"/>
    </xf>
    <xf numFmtId="165" fontId="1" fillId="3" borderId="14" xfId="2" applyNumberFormat="1" applyFont="1" applyFill="1" applyBorder="1" applyAlignment="1" applyProtection="1">
      <alignment vertical="center"/>
    </xf>
    <xf numFmtId="165" fontId="1" fillId="2" borderId="12" xfId="2" applyNumberFormat="1" applyFont="1" applyFill="1" applyBorder="1" applyAlignment="1" applyProtection="1">
      <alignment vertical="center"/>
    </xf>
    <xf numFmtId="3" fontId="2" fillId="5" borderId="1" xfId="0" applyNumberFormat="1" applyFont="1" applyFill="1" applyBorder="1" applyProtection="1"/>
    <xf numFmtId="0" fontId="8" fillId="2" borderId="3" xfId="0" applyFont="1" applyFill="1" applyBorder="1" applyAlignment="1" applyProtection="1">
      <alignment vertical="center" wrapText="1"/>
    </xf>
    <xf numFmtId="0" fontId="10" fillId="0" borderId="0" xfId="0" applyFont="1" applyAlignment="1"/>
    <xf numFmtId="0" fontId="8" fillId="2" borderId="3" xfId="0" applyFont="1" applyFill="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165" fontId="8" fillId="2" borderId="3" xfId="2" applyNumberFormat="1" applyFont="1" applyFill="1" applyBorder="1" applyAlignment="1">
      <alignment vertical="center"/>
    </xf>
    <xf numFmtId="165" fontId="8" fillId="2" borderId="3" xfId="2" applyNumberFormat="1" applyFont="1" applyFill="1" applyBorder="1" applyAlignment="1" applyProtection="1">
      <alignment vertical="center"/>
    </xf>
    <xf numFmtId="0" fontId="5" fillId="3" borderId="0" xfId="0" applyFont="1" applyFill="1" applyBorder="1" applyProtection="1"/>
    <xf numFmtId="166" fontId="0" fillId="3" borderId="0" xfId="3" applyNumberFormat="1" applyFont="1" applyFill="1" applyAlignment="1" applyProtection="1"/>
    <xf numFmtId="0" fontId="4" fillId="3" borderId="0" xfId="0" applyFont="1" applyFill="1" applyBorder="1" applyAlignment="1" applyProtection="1">
      <alignment horizontal="center"/>
    </xf>
    <xf numFmtId="0" fontId="4" fillId="3" borderId="0" xfId="0" applyFont="1" applyFill="1" applyBorder="1" applyProtection="1"/>
    <xf numFmtId="0" fontId="1" fillId="3" borderId="0" xfId="0" applyFont="1" applyFill="1" applyBorder="1" applyProtection="1"/>
    <xf numFmtId="0" fontId="4" fillId="3" borderId="0" xfId="0" applyFont="1" applyFill="1" applyBorder="1" applyAlignment="1" applyProtection="1">
      <alignment horizontal="center" wrapText="1"/>
    </xf>
    <xf numFmtId="0" fontId="10" fillId="3" borderId="0" xfId="0" applyFont="1" applyFill="1" applyAlignment="1" applyProtection="1"/>
    <xf numFmtId="3" fontId="5" fillId="3" borderId="1" xfId="0" applyNumberFormat="1" applyFont="1" applyFill="1" applyBorder="1" applyProtection="1"/>
    <xf numFmtId="164" fontId="5" fillId="3" borderId="1" xfId="1" applyNumberFormat="1" applyFont="1" applyFill="1" applyBorder="1" applyProtection="1"/>
    <xf numFmtId="0" fontId="9" fillId="3" borderId="0" xfId="0" applyFont="1" applyFill="1" applyAlignment="1" applyProtection="1">
      <alignment vertical="center"/>
    </xf>
    <xf numFmtId="0" fontId="10" fillId="3" borderId="0" xfId="0" applyFont="1" applyFill="1" applyAlignment="1" applyProtection="1">
      <alignment vertical="center"/>
    </xf>
    <xf numFmtId="0" fontId="0" fillId="3" borderId="15" xfId="0" applyFont="1" applyFill="1" applyBorder="1" applyAlignment="1" applyProtection="1"/>
    <xf numFmtId="0" fontId="2" fillId="2" borderId="13" xfId="0" applyFont="1" applyFill="1" applyBorder="1" applyAlignment="1" applyProtection="1">
      <alignment horizontal="center"/>
    </xf>
    <xf numFmtId="0" fontId="2" fillId="2" borderId="13" xfId="0" applyFont="1" applyFill="1" applyBorder="1" applyAlignment="1" applyProtection="1"/>
    <xf numFmtId="0" fontId="2" fillId="2" borderId="16" xfId="0" applyFont="1" applyFill="1" applyBorder="1" applyAlignment="1" applyProtection="1"/>
    <xf numFmtId="0" fontId="0" fillId="3" borderId="7" xfId="0" applyFont="1" applyFill="1" applyBorder="1" applyAlignment="1"/>
    <xf numFmtId="0" fontId="0" fillId="3" borderId="2" xfId="0" applyFont="1" applyFill="1" applyBorder="1" applyAlignment="1">
      <alignment horizontal="center"/>
    </xf>
    <xf numFmtId="0" fontId="0" fillId="3" borderId="8" xfId="0" applyFont="1" applyFill="1" applyBorder="1" applyAlignment="1">
      <alignment horizontal="center"/>
    </xf>
    <xf numFmtId="0" fontId="7" fillId="3" borderId="0" xfId="0" applyFont="1" applyFill="1" applyAlignment="1">
      <alignment vertical="center" wrapText="1"/>
    </xf>
    <xf numFmtId="0" fontId="0" fillId="3" borderId="0" xfId="0" applyFont="1" applyFill="1" applyAlignment="1">
      <alignment vertical="center" wrapText="1"/>
    </xf>
    <xf numFmtId="0" fontId="4" fillId="2" borderId="9" xfId="0" applyFont="1" applyFill="1" applyBorder="1" applyAlignment="1">
      <alignment horizontal="center"/>
    </xf>
    <xf numFmtId="0" fontId="1" fillId="3" borderId="10" xfId="0" applyFont="1" applyFill="1" applyBorder="1"/>
    <xf numFmtId="0" fontId="1" fillId="3" borderId="11" xfId="0" applyFont="1" applyFill="1" applyBorder="1"/>
    <xf numFmtId="0" fontId="4" fillId="2" borderId="4" xfId="0" applyFont="1" applyFill="1" applyBorder="1" applyAlignment="1">
      <alignment horizontal="center"/>
    </xf>
    <xf numFmtId="0" fontId="0" fillId="3" borderId="5" xfId="0" applyFont="1" applyFill="1" applyBorder="1" applyAlignment="1"/>
    <xf numFmtId="0" fontId="0" fillId="3" borderId="6" xfId="0" applyFont="1" applyFill="1" applyBorder="1" applyAlignment="1"/>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9" xfId="0" applyFont="1" applyFill="1" applyBorder="1" applyAlignment="1" applyProtection="1">
      <alignment horizontal="center"/>
    </xf>
    <xf numFmtId="0" fontId="1" fillId="3" borderId="10" xfId="0" applyFont="1" applyFill="1" applyBorder="1" applyProtection="1"/>
    <xf numFmtId="0" fontId="1" fillId="3" borderId="11" xfId="0" applyFont="1" applyFill="1" applyBorder="1" applyProtection="1"/>
    <xf numFmtId="0" fontId="2" fillId="2" borderId="4" xfId="0" applyFont="1" applyFill="1" applyBorder="1" applyAlignment="1" applyProtection="1">
      <alignment horizontal="center"/>
    </xf>
    <xf numFmtId="0" fontId="2" fillId="2" borderId="5" xfId="0" applyFont="1" applyFill="1" applyBorder="1" applyAlignment="1" applyProtection="1">
      <alignment horizontal="center"/>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zoomScale="115" zoomScaleNormal="115" workbookViewId="0"/>
  </sheetViews>
  <sheetFormatPr defaultRowHeight="13.2" x14ac:dyDescent="0.25"/>
  <cols>
    <col min="1" max="1" width="66.6640625" customWidth="1"/>
  </cols>
  <sheetData>
    <row r="1" spans="1:1" ht="38.4" customHeight="1" x14ac:dyDescent="0.25">
      <c r="A1" s="101" t="s">
        <v>66</v>
      </c>
    </row>
    <row r="2" spans="1:1" s="6" customFormat="1" ht="34.200000000000003" customHeight="1" x14ac:dyDescent="0.25">
      <c r="A2" s="102" t="s">
        <v>41</v>
      </c>
    </row>
    <row r="3" spans="1:1" ht="66" x14ac:dyDescent="0.25">
      <c r="A3" s="101" t="s">
        <v>67</v>
      </c>
    </row>
    <row r="4" spans="1:1" ht="111.6" customHeight="1" x14ac:dyDescent="0.25">
      <c r="A4" s="101" t="s">
        <v>68</v>
      </c>
    </row>
    <row r="5" spans="1:1" ht="66" x14ac:dyDescent="0.25">
      <c r="A5" s="102" t="s">
        <v>32</v>
      </c>
    </row>
    <row r="7" spans="1:1" x14ac:dyDescent="0.25">
      <c r="A7" t="s">
        <v>62</v>
      </c>
    </row>
  </sheetData>
  <sheetProtection sheet="1" objects="1" scenarios="1"/>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B3" sqref="B3"/>
    </sheetView>
  </sheetViews>
  <sheetFormatPr defaultColWidth="14.44140625" defaultRowHeight="15.75" customHeight="1" x14ac:dyDescent="0.25"/>
  <cols>
    <col min="1" max="1" width="10" customWidth="1"/>
    <col min="2" max="2" width="48.44140625" customWidth="1"/>
    <col min="3" max="3" width="9" customWidth="1"/>
    <col min="4" max="4" width="8.6640625" customWidth="1"/>
    <col min="5" max="5" width="9.5546875" bestFit="1" customWidth="1"/>
  </cols>
  <sheetData>
    <row r="1" spans="1:5" ht="15.75" customHeight="1" x14ac:dyDescent="0.25">
      <c r="A1" s="106" t="s">
        <v>35</v>
      </c>
      <c r="B1" s="107"/>
      <c r="C1" s="107"/>
      <c r="D1" s="107"/>
      <c r="E1" s="108"/>
    </row>
    <row r="2" spans="1:5" ht="43.5" customHeight="1" x14ac:dyDescent="0.25">
      <c r="A2" s="11" t="s">
        <v>0</v>
      </c>
      <c r="B2" s="12" t="s">
        <v>1</v>
      </c>
      <c r="C2" s="12" t="s">
        <v>52</v>
      </c>
      <c r="D2" s="12" t="s">
        <v>3</v>
      </c>
      <c r="E2" s="13" t="s">
        <v>17</v>
      </c>
    </row>
    <row r="3" spans="1:5" ht="15.75" customHeight="1" x14ac:dyDescent="0.25">
      <c r="A3" s="2"/>
      <c r="B3" s="3" t="s">
        <v>4</v>
      </c>
      <c r="C3" s="3">
        <v>5</v>
      </c>
      <c r="D3" s="4">
        <v>1200</v>
      </c>
      <c r="E3" s="14">
        <f t="shared" ref="E3:E8" si="0">IF((D3&gt;0)*(C3&gt;0),D3/(C3*12),"")</f>
        <v>20</v>
      </c>
    </row>
    <row r="4" spans="1:5" ht="15.75" customHeight="1" x14ac:dyDescent="0.25">
      <c r="A4" s="2"/>
      <c r="B4" s="3" t="s">
        <v>10</v>
      </c>
      <c r="C4" s="3">
        <v>10</v>
      </c>
      <c r="D4" s="4">
        <v>3600</v>
      </c>
      <c r="E4" s="14">
        <f t="shared" si="0"/>
        <v>30</v>
      </c>
    </row>
    <row r="5" spans="1:5" ht="15.75" customHeight="1" x14ac:dyDescent="0.25">
      <c r="A5" s="5"/>
      <c r="B5" s="5"/>
      <c r="C5" s="5"/>
      <c r="D5" s="4"/>
      <c r="E5" s="14" t="str">
        <f t="shared" si="0"/>
        <v/>
      </c>
    </row>
    <row r="6" spans="1:5" ht="15.75" customHeight="1" x14ac:dyDescent="0.25">
      <c r="A6" s="5"/>
      <c r="B6" s="5"/>
      <c r="C6" s="5"/>
      <c r="D6" s="4"/>
      <c r="E6" s="14" t="str">
        <f t="shared" si="0"/>
        <v/>
      </c>
    </row>
    <row r="7" spans="1:5" ht="15.75" customHeight="1" x14ac:dyDescent="0.25">
      <c r="A7" s="5"/>
      <c r="B7" s="5"/>
      <c r="C7" s="5"/>
      <c r="D7" s="4"/>
      <c r="E7" s="14" t="str">
        <f t="shared" si="0"/>
        <v/>
      </c>
    </row>
    <row r="8" spans="1:5" ht="15.75" customHeight="1" x14ac:dyDescent="0.25">
      <c r="A8" s="5"/>
      <c r="B8" s="5"/>
      <c r="C8" s="5"/>
      <c r="D8" s="4"/>
      <c r="E8" s="14" t="str">
        <f t="shared" si="0"/>
        <v/>
      </c>
    </row>
    <row r="9" spans="1:5" ht="15.75" customHeight="1" x14ac:dyDescent="0.25">
      <c r="D9" s="15">
        <f>SUM(D3:D8)</f>
        <v>4800</v>
      </c>
      <c r="E9" s="63">
        <f>SUM(E3:E8)</f>
        <v>50</v>
      </c>
    </row>
    <row r="10" spans="1:5" ht="15.75" customHeight="1" x14ac:dyDescent="0.25">
      <c r="A10" s="103" t="s">
        <v>34</v>
      </c>
      <c r="B10" s="104"/>
      <c r="C10" s="104"/>
      <c r="D10" s="104"/>
      <c r="E10" s="105"/>
    </row>
    <row r="11" spans="1:5" ht="26.4" x14ac:dyDescent="0.25">
      <c r="A11" s="11" t="s">
        <v>18</v>
      </c>
      <c r="B11" s="12" t="s">
        <v>1</v>
      </c>
      <c r="C11" s="12"/>
      <c r="D11" s="12" t="s">
        <v>5</v>
      </c>
      <c r="E11" s="13" t="s">
        <v>6</v>
      </c>
    </row>
    <row r="12" spans="1:5" ht="15.75" customHeight="1" x14ac:dyDescent="0.25">
      <c r="A12" s="2"/>
      <c r="B12" s="3" t="s">
        <v>12</v>
      </c>
      <c r="C12" s="5"/>
      <c r="D12" s="4">
        <v>360</v>
      </c>
      <c r="E12" s="14">
        <f t="shared" ref="E12:E17" si="1">IF(D12&gt;0,D12/12,"")</f>
        <v>30</v>
      </c>
    </row>
    <row r="13" spans="1:5" ht="15.75" customHeight="1" x14ac:dyDescent="0.25">
      <c r="A13" s="2"/>
      <c r="B13" s="3" t="s">
        <v>11</v>
      </c>
      <c r="C13" s="5"/>
      <c r="D13" s="4">
        <v>240</v>
      </c>
      <c r="E13" s="14">
        <f t="shared" si="1"/>
        <v>20</v>
      </c>
    </row>
    <row r="14" spans="1:5" ht="15.75" customHeight="1" x14ac:dyDescent="0.25">
      <c r="A14" s="2"/>
      <c r="B14" s="3"/>
      <c r="C14" s="5"/>
      <c r="D14" s="4"/>
      <c r="E14" s="14" t="str">
        <f t="shared" si="1"/>
        <v/>
      </c>
    </row>
    <row r="15" spans="1:5" ht="15.75" customHeight="1" x14ac:dyDescent="0.25">
      <c r="A15" s="5"/>
      <c r="B15" s="5"/>
      <c r="C15" s="5"/>
      <c r="D15" s="4"/>
      <c r="E15" s="14" t="str">
        <f t="shared" si="1"/>
        <v/>
      </c>
    </row>
    <row r="16" spans="1:5" ht="15.75" customHeight="1" x14ac:dyDescent="0.25">
      <c r="A16" s="5"/>
      <c r="B16" s="5"/>
      <c r="C16" s="5"/>
      <c r="D16" s="4"/>
      <c r="E16" s="14" t="str">
        <f t="shared" si="1"/>
        <v/>
      </c>
    </row>
    <row r="17" spans="1:5" ht="15.75" customHeight="1" x14ac:dyDescent="0.25">
      <c r="A17" s="5"/>
      <c r="B17" s="5"/>
      <c r="C17" s="5"/>
      <c r="D17" s="4"/>
      <c r="E17" s="14" t="str">
        <f t="shared" si="1"/>
        <v/>
      </c>
    </row>
    <row r="18" spans="1:5" ht="15.75" customHeight="1" x14ac:dyDescent="0.25">
      <c r="D18" s="15">
        <f t="shared" ref="D18:E18" si="2">SUM(D12:D17)</f>
        <v>600</v>
      </c>
      <c r="E18" s="64">
        <f t="shared" si="2"/>
        <v>50</v>
      </c>
    </row>
    <row r="19" spans="1:5" ht="15.75" customHeight="1" x14ac:dyDescent="0.25">
      <c r="A19" s="103" t="s">
        <v>33</v>
      </c>
      <c r="B19" s="104"/>
      <c r="C19" s="104"/>
      <c r="D19" s="104"/>
      <c r="E19" s="105"/>
    </row>
    <row r="20" spans="1:5" ht="26.4" x14ac:dyDescent="0.25">
      <c r="A20" s="11"/>
      <c r="B20" s="12" t="s">
        <v>1</v>
      </c>
      <c r="C20" s="12"/>
      <c r="D20" s="12"/>
      <c r="E20" s="13" t="s">
        <v>7</v>
      </c>
    </row>
    <row r="21" spans="1:5" ht="13.2" x14ac:dyDescent="0.25">
      <c r="A21" s="5"/>
      <c r="B21" s="3" t="s">
        <v>13</v>
      </c>
      <c r="C21" s="5"/>
      <c r="D21" s="5"/>
      <c r="E21" s="3">
        <v>40</v>
      </c>
    </row>
    <row r="22" spans="1:5" ht="13.2" x14ac:dyDescent="0.25">
      <c r="A22" s="5"/>
      <c r="B22" s="3" t="s">
        <v>14</v>
      </c>
      <c r="C22" s="5"/>
      <c r="D22" s="5"/>
      <c r="E22" s="3">
        <v>60</v>
      </c>
    </row>
    <row r="23" spans="1:5" ht="15.75" customHeight="1" x14ac:dyDescent="0.25">
      <c r="A23" s="5"/>
      <c r="B23" s="5" t="s">
        <v>15</v>
      </c>
      <c r="C23" s="5"/>
      <c r="D23" s="5"/>
      <c r="E23" s="5">
        <v>100</v>
      </c>
    </row>
    <row r="24" spans="1:5" ht="15.75" customHeight="1" x14ac:dyDescent="0.25">
      <c r="A24" s="5"/>
      <c r="B24" s="5" t="s">
        <v>16</v>
      </c>
      <c r="C24" s="5"/>
      <c r="D24" s="5"/>
      <c r="E24" s="5">
        <v>100</v>
      </c>
    </row>
    <row r="25" spans="1:5" ht="15.75" customHeight="1" x14ac:dyDescent="0.25">
      <c r="A25" s="5"/>
      <c r="B25" s="5"/>
      <c r="C25" s="5"/>
      <c r="D25" s="5"/>
      <c r="E25" s="5"/>
    </row>
    <row r="26" spans="1:5" ht="15.75" customHeight="1" x14ac:dyDescent="0.25">
      <c r="A26" s="5"/>
      <c r="B26" s="5"/>
      <c r="C26" s="5"/>
      <c r="D26" s="5"/>
      <c r="E26" s="5"/>
    </row>
    <row r="27" spans="1:5" ht="13.2" x14ac:dyDescent="0.25">
      <c r="E27" s="64">
        <f>SUM(E21:E26)</f>
        <v>300</v>
      </c>
    </row>
    <row r="28" spans="1:5" s="6" customFormat="1" ht="13.2" x14ac:dyDescent="0.25">
      <c r="A28" s="103" t="s">
        <v>48</v>
      </c>
      <c r="B28" s="104"/>
      <c r="C28" s="104"/>
      <c r="D28" s="104"/>
      <c r="E28" s="105"/>
    </row>
    <row r="29" spans="1:5" s="6" customFormat="1" ht="26.4" x14ac:dyDescent="0.25">
      <c r="A29" s="46"/>
      <c r="B29" s="47" t="s">
        <v>42</v>
      </c>
      <c r="C29" s="47"/>
      <c r="D29" s="52" t="s">
        <v>43</v>
      </c>
      <c r="E29" s="47" t="s">
        <v>44</v>
      </c>
    </row>
    <row r="30" spans="1:5" s="6" customFormat="1" ht="13.2" x14ac:dyDescent="0.25">
      <c r="A30" s="53"/>
      <c r="B30" s="54" t="s">
        <v>45</v>
      </c>
      <c r="C30" s="54"/>
      <c r="D30" s="55">
        <v>1200</v>
      </c>
      <c r="E30" s="56">
        <f>D30/12</f>
        <v>100</v>
      </c>
    </row>
    <row r="31" spans="1:5" s="6" customFormat="1" ht="13.2" x14ac:dyDescent="0.25">
      <c r="A31" s="53"/>
      <c r="B31" s="54" t="s">
        <v>46</v>
      </c>
      <c r="C31" s="54"/>
      <c r="D31" s="55">
        <v>2400</v>
      </c>
      <c r="E31" s="56">
        <f>D31/12</f>
        <v>200</v>
      </c>
    </row>
    <row r="32" spans="1:5" s="6" customFormat="1" ht="13.2" x14ac:dyDescent="0.25">
      <c r="A32" s="53"/>
      <c r="B32" s="54"/>
      <c r="C32" s="54"/>
      <c r="D32" s="55"/>
      <c r="E32" s="56"/>
    </row>
    <row r="33" spans="1:7" s="6" customFormat="1" ht="13.2" x14ac:dyDescent="0.25">
      <c r="A33" s="48"/>
      <c r="B33" s="49"/>
      <c r="C33" s="50"/>
      <c r="D33" s="51"/>
      <c r="E33" s="65">
        <f>SUM(E30:E32)</f>
        <v>300</v>
      </c>
    </row>
    <row r="34" spans="1:7" ht="13.2" x14ac:dyDescent="0.25">
      <c r="A34" s="109" t="s">
        <v>8</v>
      </c>
      <c r="B34" s="110"/>
      <c r="C34" s="110"/>
      <c r="D34" s="110"/>
      <c r="E34" s="17" t="s">
        <v>9</v>
      </c>
    </row>
    <row r="35" spans="1:7" ht="34.200000000000003" customHeight="1" x14ac:dyDescent="0.25">
      <c r="B35" s="45" t="s">
        <v>39</v>
      </c>
      <c r="C35" s="7">
        <v>48</v>
      </c>
      <c r="D35" s="9"/>
      <c r="E35" s="9"/>
    </row>
    <row r="36" spans="1:7" ht="36.6" customHeight="1" thickBot="1" x14ac:dyDescent="0.3">
      <c r="B36" s="16" t="s">
        <v>40</v>
      </c>
      <c r="C36" s="7">
        <v>32</v>
      </c>
      <c r="D36" s="9"/>
      <c r="E36" s="58">
        <f>C35*C36/12</f>
        <v>128</v>
      </c>
      <c r="F36" s="1"/>
      <c r="G36" s="62"/>
    </row>
    <row r="37" spans="1:7" ht="16.2" customHeight="1" x14ac:dyDescent="0.25">
      <c r="B37" s="16" t="s">
        <v>47</v>
      </c>
      <c r="C37" s="10">
        <v>50000</v>
      </c>
      <c r="D37" s="9"/>
      <c r="E37" s="57">
        <f>C37/12</f>
        <v>4166.666666666667</v>
      </c>
      <c r="G37" s="62"/>
    </row>
    <row r="38" spans="1:7" ht="33" customHeight="1" x14ac:dyDescent="0.25">
      <c r="B38" s="16" t="s">
        <v>20</v>
      </c>
      <c r="C38" s="8">
        <v>0.25</v>
      </c>
      <c r="D38" s="9"/>
      <c r="E38" s="57">
        <f>E37*C38</f>
        <v>1041.6666666666667</v>
      </c>
      <c r="G38" s="61"/>
    </row>
    <row r="39" spans="1:7" s="6" customFormat="1" ht="13.8" thickBot="1" x14ac:dyDescent="0.3">
      <c r="B39" s="16" t="s">
        <v>19</v>
      </c>
      <c r="C39" s="8">
        <v>0.153</v>
      </c>
      <c r="D39" s="9"/>
      <c r="E39" s="59">
        <f>E37*C39</f>
        <v>637.5</v>
      </c>
    </row>
    <row r="40" spans="1:7" ht="13.2" x14ac:dyDescent="0.25">
      <c r="B40" s="16" t="s">
        <v>21</v>
      </c>
      <c r="C40" s="9"/>
      <c r="D40" s="9"/>
      <c r="E40" s="60">
        <f>SUM(E9,E18,E27)</f>
        <v>400</v>
      </c>
    </row>
    <row r="41" spans="1:7" s="77" customFormat="1" ht="13.8" x14ac:dyDescent="0.25">
      <c r="B41" s="78" t="s">
        <v>61</v>
      </c>
      <c r="C41" s="79"/>
      <c r="D41" s="80"/>
      <c r="E41" s="81">
        <f>(E37-E33+E38+E39+E40)/E36</f>
        <v>46.451822916666671</v>
      </c>
    </row>
  </sheetData>
  <sheetProtection sheet="1" objects="1" scenarios="1"/>
  <mergeCells count="5">
    <mergeCell ref="A10:E10"/>
    <mergeCell ref="A19:E19"/>
    <mergeCell ref="A1:E1"/>
    <mergeCell ref="A34:D34"/>
    <mergeCell ref="A28:E28"/>
  </mergeCells>
  <printOptions horizontalCentered="1"/>
  <pageMargins left="0.7" right="0.7"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B3" sqref="B3"/>
    </sheetView>
  </sheetViews>
  <sheetFormatPr defaultColWidth="14.44140625" defaultRowHeight="15.75" customHeight="1" x14ac:dyDescent="0.25"/>
  <cols>
    <col min="1" max="1" width="10" style="6" customWidth="1"/>
    <col min="2" max="2" width="48.44140625" style="6" customWidth="1"/>
    <col min="3" max="3" width="8.33203125" style="6" customWidth="1"/>
    <col min="4" max="4" width="8.6640625" style="6" customWidth="1"/>
    <col min="5" max="5" width="9.109375" style="6" customWidth="1"/>
    <col min="6" max="16384" width="14.44140625" style="6"/>
  </cols>
  <sheetData>
    <row r="1" spans="1:5" ht="15.75" customHeight="1" x14ac:dyDescent="0.25">
      <c r="A1" s="106" t="s">
        <v>36</v>
      </c>
      <c r="B1" s="107"/>
      <c r="C1" s="107"/>
      <c r="D1" s="107"/>
      <c r="E1" s="108"/>
    </row>
    <row r="2" spans="1:5" ht="39.6" x14ac:dyDescent="0.25">
      <c r="A2" s="11" t="s">
        <v>0</v>
      </c>
      <c r="B2" s="12" t="s">
        <v>1</v>
      </c>
      <c r="C2" s="12" t="s">
        <v>2</v>
      </c>
      <c r="D2" s="12" t="s">
        <v>3</v>
      </c>
      <c r="E2" s="13" t="s">
        <v>17</v>
      </c>
    </row>
    <row r="3" spans="1:5" ht="15.75" customHeight="1" x14ac:dyDescent="0.25">
      <c r="A3" s="2"/>
      <c r="B3" s="3" t="s">
        <v>4</v>
      </c>
      <c r="C3" s="3">
        <v>5</v>
      </c>
      <c r="D3" s="4">
        <v>1200</v>
      </c>
      <c r="E3" s="14">
        <f t="shared" ref="E3:E8" si="0">IF((D3&gt;0)*(C3&gt;0),D3/(C3*12),"")</f>
        <v>20</v>
      </c>
    </row>
    <row r="4" spans="1:5" ht="15.75" customHeight="1" x14ac:dyDescent="0.25">
      <c r="A4" s="2"/>
      <c r="B4" s="3" t="s">
        <v>10</v>
      </c>
      <c r="C4" s="3">
        <v>10</v>
      </c>
      <c r="D4" s="4">
        <v>3600</v>
      </c>
      <c r="E4" s="14">
        <f t="shared" si="0"/>
        <v>30</v>
      </c>
    </row>
    <row r="5" spans="1:5" ht="15.75" customHeight="1" x14ac:dyDescent="0.25">
      <c r="A5" s="5"/>
      <c r="B5" s="5"/>
      <c r="C5" s="5"/>
      <c r="D5" s="4"/>
      <c r="E5" s="14" t="str">
        <f t="shared" si="0"/>
        <v/>
      </c>
    </row>
    <row r="6" spans="1:5" ht="15.75" customHeight="1" x14ac:dyDescent="0.25">
      <c r="A6" s="5"/>
      <c r="B6" s="5"/>
      <c r="C6" s="5"/>
      <c r="D6" s="4"/>
      <c r="E6" s="14" t="str">
        <f t="shared" si="0"/>
        <v/>
      </c>
    </row>
    <row r="7" spans="1:5" ht="15.75" customHeight="1" x14ac:dyDescent="0.25">
      <c r="A7" s="5"/>
      <c r="B7" s="5"/>
      <c r="C7" s="5"/>
      <c r="D7" s="4"/>
      <c r="E7" s="14" t="str">
        <f t="shared" si="0"/>
        <v/>
      </c>
    </row>
    <row r="8" spans="1:5" ht="15.75" customHeight="1" x14ac:dyDescent="0.25">
      <c r="A8" s="5"/>
      <c r="B8" s="5"/>
      <c r="C8" s="5"/>
      <c r="D8" s="4"/>
      <c r="E8" s="14" t="str">
        <f t="shared" si="0"/>
        <v/>
      </c>
    </row>
    <row r="9" spans="1:5" ht="15.75" customHeight="1" x14ac:dyDescent="0.25">
      <c r="D9" s="15">
        <f>SUM(D3:D8)</f>
        <v>4800</v>
      </c>
      <c r="E9" s="63">
        <f>SUM(E3:E8)</f>
        <v>50</v>
      </c>
    </row>
    <row r="10" spans="1:5" ht="15.75" customHeight="1" x14ac:dyDescent="0.25">
      <c r="A10" s="103" t="s">
        <v>37</v>
      </c>
      <c r="B10" s="104"/>
      <c r="C10" s="104"/>
      <c r="D10" s="104"/>
      <c r="E10" s="105"/>
    </row>
    <row r="11" spans="1:5" ht="26.4" x14ac:dyDescent="0.25">
      <c r="A11" s="11" t="s">
        <v>18</v>
      </c>
      <c r="B11" s="12" t="s">
        <v>1</v>
      </c>
      <c r="C11" s="12"/>
      <c r="D11" s="12" t="s">
        <v>5</v>
      </c>
      <c r="E11" s="13" t="s">
        <v>6</v>
      </c>
    </row>
    <row r="12" spans="1:5" ht="15.75" customHeight="1" x14ac:dyDescent="0.25">
      <c r="A12" s="2"/>
      <c r="B12" s="3" t="s">
        <v>12</v>
      </c>
      <c r="C12" s="5"/>
      <c r="D12" s="4">
        <v>360</v>
      </c>
      <c r="E12" s="14">
        <f t="shared" ref="E12:E17" si="1">IF(D12&gt;0,D12/12,"")</f>
        <v>30</v>
      </c>
    </row>
    <row r="13" spans="1:5" ht="15.75" customHeight="1" x14ac:dyDescent="0.25">
      <c r="A13" s="2"/>
      <c r="B13" s="3" t="s">
        <v>11</v>
      </c>
      <c r="C13" s="5"/>
      <c r="D13" s="4">
        <v>240</v>
      </c>
      <c r="E13" s="14">
        <f t="shared" si="1"/>
        <v>20</v>
      </c>
    </row>
    <row r="14" spans="1:5" ht="15.75" customHeight="1" x14ac:dyDescent="0.25">
      <c r="A14" s="2"/>
      <c r="B14" s="3"/>
      <c r="C14" s="5"/>
      <c r="D14" s="4"/>
      <c r="E14" s="14" t="str">
        <f t="shared" si="1"/>
        <v/>
      </c>
    </row>
    <row r="15" spans="1:5" ht="15.75" customHeight="1" x14ac:dyDescent="0.25">
      <c r="A15" s="5"/>
      <c r="B15" s="5"/>
      <c r="C15" s="5"/>
      <c r="D15" s="4"/>
      <c r="E15" s="14" t="str">
        <f t="shared" si="1"/>
        <v/>
      </c>
    </row>
    <row r="16" spans="1:5" ht="15.75" customHeight="1" x14ac:dyDescent="0.25">
      <c r="A16" s="5"/>
      <c r="B16" s="5"/>
      <c r="C16" s="5"/>
      <c r="D16" s="4"/>
      <c r="E16" s="14" t="str">
        <f t="shared" si="1"/>
        <v/>
      </c>
    </row>
    <row r="17" spans="1:5" ht="15.75" customHeight="1" x14ac:dyDescent="0.25">
      <c r="A17" s="5"/>
      <c r="B17" s="5"/>
      <c r="C17" s="5"/>
      <c r="D17" s="4"/>
      <c r="E17" s="14" t="str">
        <f t="shared" si="1"/>
        <v/>
      </c>
    </row>
    <row r="18" spans="1:5" ht="15.75" customHeight="1" x14ac:dyDescent="0.25">
      <c r="D18" s="15">
        <f t="shared" ref="D18:E18" si="2">SUM(D12:D17)</f>
        <v>600</v>
      </c>
      <c r="E18" s="64">
        <f t="shared" si="2"/>
        <v>50</v>
      </c>
    </row>
    <row r="19" spans="1:5" ht="15.75" customHeight="1" x14ac:dyDescent="0.25">
      <c r="A19" s="103" t="s">
        <v>38</v>
      </c>
      <c r="B19" s="104"/>
      <c r="C19" s="104"/>
      <c r="D19" s="104"/>
      <c r="E19" s="105"/>
    </row>
    <row r="20" spans="1:5" ht="26.4" x14ac:dyDescent="0.25">
      <c r="A20" s="11"/>
      <c r="B20" s="12" t="s">
        <v>1</v>
      </c>
      <c r="C20" s="12"/>
      <c r="D20" s="12"/>
      <c r="E20" s="13" t="s">
        <v>7</v>
      </c>
    </row>
    <row r="21" spans="1:5" ht="13.2" x14ac:dyDescent="0.25">
      <c r="A21" s="5"/>
      <c r="B21" s="3" t="s">
        <v>13</v>
      </c>
      <c r="C21" s="5"/>
      <c r="D21" s="5"/>
      <c r="E21" s="3">
        <v>40</v>
      </c>
    </row>
    <row r="22" spans="1:5" ht="13.2" x14ac:dyDescent="0.25">
      <c r="A22" s="5"/>
      <c r="B22" s="3" t="s">
        <v>14</v>
      </c>
      <c r="C22" s="5"/>
      <c r="D22" s="5"/>
      <c r="E22" s="3">
        <v>60</v>
      </c>
    </row>
    <row r="23" spans="1:5" ht="15.75" customHeight="1" x14ac:dyDescent="0.25">
      <c r="A23" s="5"/>
      <c r="B23" s="5" t="s">
        <v>15</v>
      </c>
      <c r="C23" s="5"/>
      <c r="D23" s="5"/>
      <c r="E23" s="5">
        <v>100</v>
      </c>
    </row>
    <row r="24" spans="1:5" ht="15.75" customHeight="1" x14ac:dyDescent="0.25">
      <c r="A24" s="5"/>
      <c r="B24" s="5" t="s">
        <v>16</v>
      </c>
      <c r="C24" s="5"/>
      <c r="D24" s="5"/>
      <c r="E24" s="5">
        <v>100</v>
      </c>
    </row>
    <row r="25" spans="1:5" ht="15.75" customHeight="1" x14ac:dyDescent="0.25">
      <c r="A25" s="5"/>
      <c r="B25" s="5"/>
      <c r="C25" s="5"/>
      <c r="D25" s="5"/>
      <c r="E25" s="5"/>
    </row>
    <row r="26" spans="1:5" ht="15.75" customHeight="1" x14ac:dyDescent="0.25">
      <c r="A26" s="5"/>
      <c r="B26" s="5"/>
      <c r="C26" s="5"/>
      <c r="D26" s="5"/>
      <c r="E26" s="5"/>
    </row>
    <row r="27" spans="1:5" ht="13.2" x14ac:dyDescent="0.25">
      <c r="E27" s="64">
        <f>SUM(E21:E26)</f>
        <v>300</v>
      </c>
    </row>
    <row r="28" spans="1:5" ht="13.2" x14ac:dyDescent="0.25">
      <c r="A28" s="103" t="s">
        <v>49</v>
      </c>
      <c r="B28" s="104"/>
      <c r="C28" s="104"/>
      <c r="D28" s="104"/>
      <c r="E28" s="105"/>
    </row>
    <row r="29" spans="1:5" ht="26.4" x14ac:dyDescent="0.25">
      <c r="A29" s="46"/>
      <c r="B29" s="47" t="s">
        <v>42</v>
      </c>
      <c r="C29" s="47"/>
      <c r="D29" s="52" t="s">
        <v>43</v>
      </c>
      <c r="E29" s="47" t="s">
        <v>44</v>
      </c>
    </row>
    <row r="30" spans="1:5" ht="13.2" x14ac:dyDescent="0.25">
      <c r="A30" s="53"/>
      <c r="B30" s="54" t="s">
        <v>45</v>
      </c>
      <c r="C30" s="54"/>
      <c r="D30" s="55">
        <v>1200</v>
      </c>
      <c r="E30" s="56">
        <f>D30/12</f>
        <v>100</v>
      </c>
    </row>
    <row r="31" spans="1:5" ht="13.2" x14ac:dyDescent="0.25">
      <c r="A31" s="53"/>
      <c r="B31" s="54" t="s">
        <v>46</v>
      </c>
      <c r="C31" s="54"/>
      <c r="D31" s="55">
        <v>2400</v>
      </c>
      <c r="E31" s="56">
        <f>D31/12</f>
        <v>200</v>
      </c>
    </row>
    <row r="32" spans="1:5" ht="13.2" x14ac:dyDescent="0.25">
      <c r="A32" s="53"/>
      <c r="B32" s="54"/>
      <c r="C32" s="54"/>
      <c r="D32" s="55"/>
      <c r="E32" s="56"/>
    </row>
    <row r="33" spans="1:7" ht="13.2" x14ac:dyDescent="0.25">
      <c r="A33" s="48"/>
      <c r="B33" s="49"/>
      <c r="C33" s="50"/>
      <c r="D33" s="51"/>
      <c r="E33" s="65">
        <f>SUM(E30:E32)</f>
        <v>300</v>
      </c>
    </row>
    <row r="34" spans="1:7" ht="13.2" x14ac:dyDescent="0.25">
      <c r="A34" s="109" t="s">
        <v>8</v>
      </c>
      <c r="B34" s="110"/>
      <c r="C34" s="110"/>
      <c r="D34" s="110"/>
      <c r="E34" s="17" t="s">
        <v>9</v>
      </c>
    </row>
    <row r="35" spans="1:7" ht="34.200000000000003" customHeight="1" x14ac:dyDescent="0.25">
      <c r="B35" s="45" t="s">
        <v>50</v>
      </c>
      <c r="C35" s="7">
        <v>40</v>
      </c>
      <c r="D35" s="9"/>
      <c r="E35" s="9"/>
    </row>
    <row r="36" spans="1:7" ht="36.6" customHeight="1" thickBot="1" x14ac:dyDescent="0.3">
      <c r="B36" s="16" t="s">
        <v>51</v>
      </c>
      <c r="C36" s="7">
        <v>30</v>
      </c>
      <c r="D36" s="9"/>
      <c r="E36" s="58">
        <f>C35*C36/12</f>
        <v>100</v>
      </c>
      <c r="F36" s="1"/>
      <c r="G36" s="62"/>
    </row>
    <row r="37" spans="1:7" ht="16.2" customHeight="1" x14ac:dyDescent="0.25">
      <c r="B37" s="16" t="s">
        <v>47</v>
      </c>
      <c r="C37" s="10">
        <v>50000</v>
      </c>
      <c r="D37" s="9"/>
      <c r="E37" s="57">
        <f>C37/12</f>
        <v>4166.666666666667</v>
      </c>
      <c r="G37" s="62"/>
    </row>
    <row r="38" spans="1:7" ht="33" customHeight="1" x14ac:dyDescent="0.25">
      <c r="B38" s="16" t="s">
        <v>20</v>
      </c>
      <c r="C38" s="8">
        <v>0.25</v>
      </c>
      <c r="D38" s="9"/>
      <c r="E38" s="57">
        <f>E37*C38</f>
        <v>1041.6666666666667</v>
      </c>
      <c r="G38" s="61"/>
    </row>
    <row r="39" spans="1:7" ht="13.8" thickBot="1" x14ac:dyDescent="0.3">
      <c r="B39" s="16" t="s">
        <v>19</v>
      </c>
      <c r="C39" s="8">
        <v>0.153</v>
      </c>
      <c r="D39" s="9"/>
      <c r="E39" s="59">
        <f>E37*C39</f>
        <v>637.5</v>
      </c>
    </row>
    <row r="40" spans="1:7" ht="13.2" x14ac:dyDescent="0.25">
      <c r="B40" s="16" t="s">
        <v>21</v>
      </c>
      <c r="C40" s="9"/>
      <c r="D40" s="9"/>
      <c r="E40" s="60">
        <f>SUM(E9,E18,E27)</f>
        <v>400</v>
      </c>
    </row>
    <row r="41" spans="1:7" s="77" customFormat="1" ht="13.8" x14ac:dyDescent="0.25">
      <c r="B41" s="78" t="s">
        <v>60</v>
      </c>
      <c r="C41" s="79"/>
      <c r="D41" s="80"/>
      <c r="E41" s="81">
        <f>(E37-E33+E38+E39+E40)/E36</f>
        <v>59.458333333333343</v>
      </c>
    </row>
  </sheetData>
  <sheetProtection sheet="1" objects="1" scenarios="1"/>
  <mergeCells count="5">
    <mergeCell ref="A34:D34"/>
    <mergeCell ref="A1:E1"/>
    <mergeCell ref="A10:E10"/>
    <mergeCell ref="A19:E19"/>
    <mergeCell ref="A28:E28"/>
  </mergeCells>
  <printOptions horizontalCentered="1"/>
  <pageMargins left="0.7" right="0.7" top="0.5" bottom="0.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29" workbookViewId="0">
      <selection activeCell="B46" sqref="B46"/>
    </sheetView>
  </sheetViews>
  <sheetFormatPr defaultColWidth="14.44140625" defaultRowHeight="15.75" customHeight="1" x14ac:dyDescent="0.25"/>
  <cols>
    <col min="1" max="1" width="10" style="6" customWidth="1"/>
    <col min="2" max="2" width="48.44140625" style="6" customWidth="1"/>
    <col min="3" max="3" width="8.33203125" style="6" customWidth="1"/>
    <col min="4" max="4" width="8.6640625" style="6" customWidth="1"/>
    <col min="5" max="5" width="9.109375" style="6" customWidth="1"/>
    <col min="6" max="16384" width="14.44140625" style="6"/>
  </cols>
  <sheetData>
    <row r="1" spans="1:5" ht="15.75" customHeight="1" x14ac:dyDescent="0.25">
      <c r="A1" s="106" t="s">
        <v>53</v>
      </c>
      <c r="B1" s="107"/>
      <c r="C1" s="107"/>
      <c r="D1" s="107"/>
      <c r="E1" s="108"/>
    </row>
    <row r="2" spans="1:5" ht="39.6" x14ac:dyDescent="0.25">
      <c r="A2" s="11" t="s">
        <v>0</v>
      </c>
      <c r="B2" s="12" t="s">
        <v>1</v>
      </c>
      <c r="C2" s="12" t="s">
        <v>2</v>
      </c>
      <c r="D2" s="12" t="s">
        <v>3</v>
      </c>
      <c r="E2" s="13" t="s">
        <v>17</v>
      </c>
    </row>
    <row r="3" spans="1:5" ht="15.75" customHeight="1" x14ac:dyDescent="0.25">
      <c r="A3" s="25"/>
      <c r="B3" s="26"/>
      <c r="C3" s="26"/>
      <c r="D3" s="27"/>
      <c r="E3" s="21" t="str">
        <f t="shared" ref="E3:E8" si="0">IF((D3&gt;0)*(C3&gt;0),D3/(C3*12),"")</f>
        <v/>
      </c>
    </row>
    <row r="4" spans="1:5" ht="15.75" customHeight="1" x14ac:dyDescent="0.25">
      <c r="A4" s="25"/>
      <c r="B4" s="26"/>
      <c r="C4" s="26"/>
      <c r="D4" s="27"/>
      <c r="E4" s="21" t="str">
        <f t="shared" si="0"/>
        <v/>
      </c>
    </row>
    <row r="5" spans="1:5" ht="15.75" customHeight="1" x14ac:dyDescent="0.25">
      <c r="A5" s="28"/>
      <c r="B5" s="28"/>
      <c r="C5" s="28"/>
      <c r="D5" s="27"/>
      <c r="E5" s="21" t="str">
        <f t="shared" si="0"/>
        <v/>
      </c>
    </row>
    <row r="6" spans="1:5" ht="15.75" customHeight="1" x14ac:dyDescent="0.25">
      <c r="A6" s="28"/>
      <c r="B6" s="28"/>
      <c r="C6" s="28"/>
      <c r="D6" s="27"/>
      <c r="E6" s="21" t="str">
        <f t="shared" si="0"/>
        <v/>
      </c>
    </row>
    <row r="7" spans="1:5" ht="15.75" customHeight="1" x14ac:dyDescent="0.25">
      <c r="A7" s="28"/>
      <c r="B7" s="28"/>
      <c r="C7" s="28"/>
      <c r="D7" s="27"/>
      <c r="E7" s="21" t="str">
        <f t="shared" si="0"/>
        <v/>
      </c>
    </row>
    <row r="8" spans="1:5" ht="15.75" customHeight="1" x14ac:dyDescent="0.25">
      <c r="A8" s="28"/>
      <c r="B8" s="28"/>
      <c r="C8" s="28"/>
      <c r="D8" s="27"/>
      <c r="E8" s="21" t="str">
        <f t="shared" si="0"/>
        <v/>
      </c>
    </row>
    <row r="9" spans="1:5" ht="15.75" customHeight="1" x14ac:dyDescent="0.25">
      <c r="A9" s="28"/>
      <c r="B9" s="28"/>
      <c r="C9" s="28"/>
      <c r="D9" s="22">
        <f>AVERAGE('Min. Expense &amp; Max. Hours'!D9,'Max. Expense &amp; Min. Hours'!D9)</f>
        <v>4800</v>
      </c>
      <c r="E9" s="75">
        <f>AVERAGE('Min. Expense &amp; Max. Hours'!E9,'Max. Expense &amp; Min. Hours'!E9)</f>
        <v>50</v>
      </c>
    </row>
    <row r="10" spans="1:5" ht="15.75" customHeight="1" x14ac:dyDescent="0.25">
      <c r="A10" s="111" t="s">
        <v>54</v>
      </c>
      <c r="B10" s="112"/>
      <c r="C10" s="112"/>
      <c r="D10" s="112"/>
      <c r="E10" s="113"/>
    </row>
    <row r="11" spans="1:5" ht="26.4" x14ac:dyDescent="0.25">
      <c r="A11" s="18" t="s">
        <v>18</v>
      </c>
      <c r="B11" s="19" t="s">
        <v>1</v>
      </c>
      <c r="C11" s="19"/>
      <c r="D11" s="19" t="s">
        <v>5</v>
      </c>
      <c r="E11" s="20" t="s">
        <v>6</v>
      </c>
    </row>
    <row r="12" spans="1:5" ht="15.75" customHeight="1" x14ac:dyDescent="0.25">
      <c r="A12" s="25"/>
      <c r="B12" s="26"/>
      <c r="C12" s="28"/>
      <c r="D12" s="27"/>
      <c r="E12" s="21" t="str">
        <f t="shared" ref="E12:E17" si="1">IF(D12&gt;0,D12/12,"")</f>
        <v/>
      </c>
    </row>
    <row r="13" spans="1:5" ht="15.75" customHeight="1" x14ac:dyDescent="0.25">
      <c r="A13" s="25"/>
      <c r="B13" s="26"/>
      <c r="C13" s="28"/>
      <c r="D13" s="27"/>
      <c r="E13" s="21" t="str">
        <f t="shared" si="1"/>
        <v/>
      </c>
    </row>
    <row r="14" spans="1:5" ht="15.75" customHeight="1" x14ac:dyDescent="0.25">
      <c r="A14" s="25"/>
      <c r="B14" s="26"/>
      <c r="C14" s="28"/>
      <c r="D14" s="27"/>
      <c r="E14" s="21" t="str">
        <f t="shared" si="1"/>
        <v/>
      </c>
    </row>
    <row r="15" spans="1:5" ht="15.75" customHeight="1" x14ac:dyDescent="0.25">
      <c r="A15" s="28"/>
      <c r="B15" s="28"/>
      <c r="C15" s="28"/>
      <c r="D15" s="27"/>
      <c r="E15" s="21" t="str">
        <f t="shared" si="1"/>
        <v/>
      </c>
    </row>
    <row r="16" spans="1:5" ht="15.75" customHeight="1" x14ac:dyDescent="0.25">
      <c r="A16" s="28"/>
      <c r="B16" s="28"/>
      <c r="C16" s="28"/>
      <c r="D16" s="27"/>
      <c r="E16" s="21" t="str">
        <f t="shared" si="1"/>
        <v/>
      </c>
    </row>
    <row r="17" spans="1:5" ht="15.75" customHeight="1" x14ac:dyDescent="0.25">
      <c r="A17" s="28"/>
      <c r="B17" s="28"/>
      <c r="C17" s="28"/>
      <c r="D17" s="27"/>
      <c r="E17" s="21" t="str">
        <f t="shared" si="1"/>
        <v/>
      </c>
    </row>
    <row r="18" spans="1:5" ht="15.75" customHeight="1" x14ac:dyDescent="0.25">
      <c r="A18" s="28"/>
      <c r="B18" s="28"/>
      <c r="C18" s="28"/>
      <c r="D18" s="22">
        <f>AVERAGE('Min. Expense &amp; Max. Hours'!D18,'Max. Expense &amp; Min. Hours'!D18)</f>
        <v>600</v>
      </c>
      <c r="E18" s="75">
        <f>AVERAGE('Min. Expense &amp; Max. Hours'!E18,'Max. Expense &amp; Min. Hours'!E18)</f>
        <v>50</v>
      </c>
    </row>
    <row r="19" spans="1:5" ht="15.75" customHeight="1" x14ac:dyDescent="0.25">
      <c r="A19" s="111" t="s">
        <v>55</v>
      </c>
      <c r="B19" s="112"/>
      <c r="C19" s="112"/>
      <c r="D19" s="112"/>
      <c r="E19" s="113"/>
    </row>
    <row r="20" spans="1:5" ht="26.4" x14ac:dyDescent="0.25">
      <c r="A20" s="18"/>
      <c r="B20" s="19" t="s">
        <v>1</v>
      </c>
      <c r="C20" s="19"/>
      <c r="D20" s="19"/>
      <c r="E20" s="20" t="s">
        <v>7</v>
      </c>
    </row>
    <row r="21" spans="1:5" ht="13.2" x14ac:dyDescent="0.25">
      <c r="A21" s="28"/>
      <c r="B21" s="26"/>
      <c r="C21" s="28"/>
      <c r="D21" s="28"/>
      <c r="E21" s="26"/>
    </row>
    <row r="22" spans="1:5" ht="13.2" x14ac:dyDescent="0.25">
      <c r="A22" s="28"/>
      <c r="B22" s="26"/>
      <c r="C22" s="28"/>
      <c r="D22" s="28"/>
      <c r="E22" s="26"/>
    </row>
    <row r="23" spans="1:5" ht="15.75" customHeight="1" x14ac:dyDescent="0.25">
      <c r="A23" s="28"/>
      <c r="B23" s="28"/>
      <c r="C23" s="28"/>
      <c r="D23" s="28"/>
      <c r="E23" s="28"/>
    </row>
    <row r="24" spans="1:5" ht="15.75" customHeight="1" x14ac:dyDescent="0.25">
      <c r="A24" s="28"/>
      <c r="B24" s="28"/>
      <c r="C24" s="28"/>
      <c r="D24" s="28"/>
      <c r="E24" s="28"/>
    </row>
    <row r="25" spans="1:5" ht="15.75" customHeight="1" x14ac:dyDescent="0.25">
      <c r="A25" s="28"/>
      <c r="B25" s="28"/>
      <c r="C25" s="28"/>
      <c r="D25" s="28"/>
      <c r="E25" s="28"/>
    </row>
    <row r="26" spans="1:5" ht="15.75" customHeight="1" x14ac:dyDescent="0.25">
      <c r="A26" s="28"/>
      <c r="B26" s="28"/>
      <c r="C26" s="28"/>
      <c r="D26" s="28"/>
      <c r="E26" s="28"/>
    </row>
    <row r="27" spans="1:5" ht="13.2" x14ac:dyDescent="0.25">
      <c r="A27" s="28"/>
      <c r="B27" s="28"/>
      <c r="C27" s="28"/>
      <c r="D27" s="28"/>
      <c r="E27" s="75">
        <f>AVERAGE('Min. Expense &amp; Max. Hours'!E27,'Max. Expense &amp; Min. Hours'!E27)</f>
        <v>300</v>
      </c>
    </row>
    <row r="28" spans="1:5" ht="13.2" x14ac:dyDescent="0.25">
      <c r="A28" s="111" t="s">
        <v>56</v>
      </c>
      <c r="B28" s="112"/>
      <c r="C28" s="112"/>
      <c r="D28" s="112"/>
      <c r="E28" s="113"/>
    </row>
    <row r="29" spans="1:5" ht="26.4" x14ac:dyDescent="0.25">
      <c r="A29" s="66"/>
      <c r="B29" s="67" t="s">
        <v>42</v>
      </c>
      <c r="C29" s="67"/>
      <c r="D29" s="68" t="s">
        <v>43</v>
      </c>
      <c r="E29" s="67" t="s">
        <v>44</v>
      </c>
    </row>
    <row r="30" spans="1:5" ht="13.2" x14ac:dyDescent="0.25">
      <c r="A30" s="67"/>
      <c r="B30" s="83"/>
      <c r="C30" s="83"/>
      <c r="D30" s="84"/>
      <c r="E30" s="69"/>
    </row>
    <row r="31" spans="1:5" ht="13.2" x14ac:dyDescent="0.25">
      <c r="A31" s="67"/>
      <c r="B31" s="83"/>
      <c r="C31" s="83"/>
      <c r="D31" s="84"/>
      <c r="E31" s="69"/>
    </row>
    <row r="32" spans="1:5" ht="13.2" x14ac:dyDescent="0.25">
      <c r="A32" s="67"/>
      <c r="B32" s="83"/>
      <c r="C32" s="83"/>
      <c r="D32" s="84"/>
      <c r="E32" s="69"/>
    </row>
    <row r="33" spans="1:7" ht="13.2" x14ac:dyDescent="0.25">
      <c r="A33" s="85"/>
      <c r="B33" s="86"/>
      <c r="C33" s="87"/>
      <c r="D33" s="88"/>
      <c r="E33" s="75">
        <f>AVERAGE('Min. Expense &amp; Max. Hours'!E33,'Max. Expense &amp; Min. Hours'!E33)</f>
        <v>300</v>
      </c>
    </row>
    <row r="34" spans="1:7" ht="13.2" x14ac:dyDescent="0.25">
      <c r="A34" s="114" t="s">
        <v>8</v>
      </c>
      <c r="B34" s="115"/>
      <c r="C34" s="115"/>
      <c r="D34" s="115"/>
      <c r="E34" s="23" t="s">
        <v>9</v>
      </c>
    </row>
    <row r="35" spans="1:7" ht="34.200000000000003" customHeight="1" x14ac:dyDescent="0.25">
      <c r="A35" s="28"/>
      <c r="B35" s="70" t="s">
        <v>57</v>
      </c>
      <c r="C35" s="90">
        <f>AVERAGE('Min. Expense &amp; Max. Hours'!C35,'Max. Expense &amp; Min. Hours'!C35)</f>
        <v>44</v>
      </c>
      <c r="D35" s="29"/>
      <c r="E35" s="29"/>
    </row>
    <row r="36" spans="1:7" ht="36.6" customHeight="1" thickBot="1" x14ac:dyDescent="0.3">
      <c r="A36" s="28"/>
      <c r="B36" s="24" t="s">
        <v>58</v>
      </c>
      <c r="C36" s="90">
        <f>AVERAGE('Min. Expense &amp; Max. Hours'!C36,'Max. Expense &amp; Min. Hours'!C36)</f>
        <v>31</v>
      </c>
      <c r="D36" s="29"/>
      <c r="E36" s="71">
        <f>C35*C36/12</f>
        <v>113.66666666666667</v>
      </c>
      <c r="F36" s="1"/>
      <c r="G36" s="62"/>
    </row>
    <row r="37" spans="1:7" ht="16.2" customHeight="1" x14ac:dyDescent="0.25">
      <c r="A37" s="28"/>
      <c r="B37" s="24" t="s">
        <v>47</v>
      </c>
      <c r="C37" s="90">
        <f>AVERAGE('Min. Expense &amp; Max. Hours'!C37,'Max. Expense &amp; Min. Hours'!C37)</f>
        <v>50000</v>
      </c>
      <c r="D37" s="29"/>
      <c r="E37" s="72">
        <f>C37/12</f>
        <v>4166.666666666667</v>
      </c>
      <c r="G37" s="62"/>
    </row>
    <row r="38" spans="1:7" ht="33" customHeight="1" x14ac:dyDescent="0.25">
      <c r="A38" s="28"/>
      <c r="B38" s="24" t="s">
        <v>20</v>
      </c>
      <c r="C38" s="91">
        <f>AVERAGE('Min. Expense &amp; Max. Hours'!C38,'Max. Expense &amp; Min. Hours'!C38)</f>
        <v>0.25</v>
      </c>
      <c r="D38" s="29"/>
      <c r="E38" s="72">
        <f>E37*C38</f>
        <v>1041.6666666666667</v>
      </c>
      <c r="G38" s="61"/>
    </row>
    <row r="39" spans="1:7" ht="13.8" thickBot="1" x14ac:dyDescent="0.3">
      <c r="A39" s="28"/>
      <c r="B39" s="24" t="s">
        <v>19</v>
      </c>
      <c r="C39" s="91">
        <f>AVERAGE('Min. Expense &amp; Max. Hours'!C39,'Max. Expense &amp; Min. Hours'!C39)</f>
        <v>0.153</v>
      </c>
      <c r="D39" s="29"/>
      <c r="E39" s="73">
        <f>E37*C39</f>
        <v>637.5</v>
      </c>
    </row>
    <row r="40" spans="1:7" ht="13.2" x14ac:dyDescent="0.25">
      <c r="A40" s="28"/>
      <c r="B40" s="24" t="s">
        <v>21</v>
      </c>
      <c r="C40" s="29"/>
      <c r="D40" s="29"/>
      <c r="E40" s="74">
        <f>SUM(E9,E18,E27)</f>
        <v>400</v>
      </c>
    </row>
    <row r="41" spans="1:7" s="77" customFormat="1" ht="13.8" x14ac:dyDescent="0.25">
      <c r="A41" s="89"/>
      <c r="B41" s="76" t="s">
        <v>59</v>
      </c>
      <c r="C41" s="92"/>
      <c r="D41" s="93"/>
      <c r="E41" s="82">
        <f>(E37-E33+E38+E39+E40)/E36</f>
        <v>52.309384164222877</v>
      </c>
    </row>
    <row r="44" spans="1:7" ht="15.75" customHeight="1" x14ac:dyDescent="0.25">
      <c r="A44" s="94"/>
      <c r="B44" s="95" t="s">
        <v>63</v>
      </c>
      <c r="C44" s="96"/>
      <c r="D44" s="96"/>
      <c r="E44" s="97"/>
    </row>
    <row r="45" spans="1:7" ht="15.75" customHeight="1" x14ac:dyDescent="0.25">
      <c r="A45" s="98"/>
      <c r="B45" s="99" t="s">
        <v>64</v>
      </c>
      <c r="C45" s="40"/>
      <c r="D45" s="40"/>
      <c r="E45" s="100" t="s">
        <v>65</v>
      </c>
    </row>
    <row r="46" spans="1:7" ht="15.75" customHeight="1" x14ac:dyDescent="0.25">
      <c r="A46" s="31"/>
      <c r="B46" s="5"/>
      <c r="C46" s="31"/>
      <c r="D46" s="31"/>
      <c r="E46" s="5"/>
    </row>
    <row r="47" spans="1:7" ht="15.75" customHeight="1" x14ac:dyDescent="0.25">
      <c r="A47" s="31"/>
      <c r="B47" s="5"/>
      <c r="C47" s="31"/>
      <c r="D47" s="31"/>
      <c r="E47" s="5"/>
    </row>
    <row r="48" spans="1:7" ht="15.75" customHeight="1" x14ac:dyDescent="0.25">
      <c r="A48" s="31"/>
      <c r="B48" s="5"/>
      <c r="C48" s="31"/>
      <c r="D48" s="31"/>
      <c r="E48" s="5"/>
    </row>
    <row r="49" spans="1:5" ht="15.75" customHeight="1" x14ac:dyDescent="0.25">
      <c r="A49" s="31"/>
      <c r="B49" s="5"/>
      <c r="C49" s="31"/>
      <c r="D49" s="31"/>
      <c r="E49" s="5"/>
    </row>
    <row r="50" spans="1:5" ht="15.75" customHeight="1" x14ac:dyDescent="0.25">
      <c r="A50" s="31"/>
      <c r="B50" s="5"/>
      <c r="C50" s="31"/>
      <c r="D50" s="31"/>
      <c r="E50" s="5"/>
    </row>
    <row r="51" spans="1:5" ht="15.75" customHeight="1" x14ac:dyDescent="0.25">
      <c r="A51" s="31"/>
      <c r="B51" s="5"/>
      <c r="C51" s="31"/>
      <c r="D51" s="31"/>
      <c r="E51" s="5"/>
    </row>
    <row r="52" spans="1:5" ht="15.75" customHeight="1" x14ac:dyDescent="0.25">
      <c r="A52" s="31"/>
      <c r="B52" s="5"/>
      <c r="C52" s="31"/>
      <c r="D52" s="31"/>
      <c r="E52" s="5"/>
    </row>
    <row r="53" spans="1:5" ht="15.75" customHeight="1" x14ac:dyDescent="0.25">
      <c r="A53" s="31"/>
      <c r="B53" s="5"/>
      <c r="C53" s="31"/>
      <c r="D53" s="31"/>
      <c r="E53" s="5"/>
    </row>
    <row r="54" spans="1:5" ht="15.75" customHeight="1" x14ac:dyDescent="0.25">
      <c r="A54" s="31"/>
      <c r="B54" s="5"/>
      <c r="C54" s="31"/>
      <c r="D54" s="31"/>
      <c r="E54" s="5"/>
    </row>
    <row r="55" spans="1:5" ht="15.75" customHeight="1" x14ac:dyDescent="0.25">
      <c r="A55" s="31"/>
      <c r="B55" s="5"/>
      <c r="C55" s="31"/>
      <c r="D55" s="31"/>
      <c r="E55" s="5"/>
    </row>
  </sheetData>
  <sheetProtection sheet="1" objects="1" scenarios="1"/>
  <mergeCells count="5">
    <mergeCell ref="A1:E1"/>
    <mergeCell ref="A10:E10"/>
    <mergeCell ref="A19:E19"/>
    <mergeCell ref="A28:E28"/>
    <mergeCell ref="A34:D34"/>
  </mergeCells>
  <printOptions horizontalCentered="1"/>
  <pageMargins left="0.7" right="0.7" top="0.5" bottom="0.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B1" sqref="B1"/>
    </sheetView>
  </sheetViews>
  <sheetFormatPr defaultRowHeight="13.2" x14ac:dyDescent="0.25"/>
  <cols>
    <col min="1" max="1" width="69.21875" bestFit="1" customWidth="1"/>
    <col min="2" max="2" width="8.33203125" bestFit="1" customWidth="1"/>
    <col min="3" max="5" width="9.33203125" bestFit="1" customWidth="1"/>
  </cols>
  <sheetData>
    <row r="1" spans="1:5" x14ac:dyDescent="0.25">
      <c r="A1" s="31" t="s">
        <v>22</v>
      </c>
      <c r="B1" s="5">
        <v>25</v>
      </c>
    </row>
    <row r="2" spans="1:5" s="6" customFormat="1" x14ac:dyDescent="0.25">
      <c r="A2" s="31" t="s">
        <v>23</v>
      </c>
      <c r="C2" s="37">
        <v>0.05</v>
      </c>
      <c r="D2" s="37">
        <v>0.1</v>
      </c>
      <c r="E2" s="37">
        <v>0.2</v>
      </c>
    </row>
    <row r="3" spans="1:5" s="6" customFormat="1" x14ac:dyDescent="0.25">
      <c r="A3" s="39" t="s">
        <v>27</v>
      </c>
      <c r="B3" s="40"/>
      <c r="C3" s="41">
        <f>C2*Average!$E37</f>
        <v>208.33333333333337</v>
      </c>
      <c r="D3" s="41">
        <f>D2*Average!$E37</f>
        <v>416.66666666666674</v>
      </c>
      <c r="E3" s="41">
        <f>E2*Average!$E37</f>
        <v>833.33333333333348</v>
      </c>
    </row>
    <row r="4" spans="1:5" s="6" customFormat="1" x14ac:dyDescent="0.25">
      <c r="A4" s="42" t="s">
        <v>31</v>
      </c>
      <c r="B4" s="44">
        <v>15000</v>
      </c>
      <c r="C4" s="43"/>
      <c r="D4" s="43"/>
      <c r="E4" s="43"/>
    </row>
    <row r="5" spans="1:5" x14ac:dyDescent="0.25">
      <c r="A5" s="34" t="s">
        <v>28</v>
      </c>
      <c r="B5" s="38">
        <v>7.4999999999999997E-2</v>
      </c>
    </row>
    <row r="6" spans="1:5" x14ac:dyDescent="0.25">
      <c r="A6" s="34" t="s">
        <v>29</v>
      </c>
      <c r="B6" s="38">
        <v>2.5000000000000001E-2</v>
      </c>
    </row>
    <row r="7" spans="1:5" x14ac:dyDescent="0.25">
      <c r="A7" s="34" t="s">
        <v>30</v>
      </c>
      <c r="B7" s="38">
        <v>0.02</v>
      </c>
    </row>
    <row r="8" spans="1:5" x14ac:dyDescent="0.25">
      <c r="A8" s="34" t="s">
        <v>24</v>
      </c>
      <c r="B8" s="31"/>
      <c r="C8" s="32">
        <f>-FV($B$5-$B$7,$B$1,12*C$3,$B$4)</f>
        <v>185082.35562117395</v>
      </c>
      <c r="D8" s="32">
        <f t="shared" ref="D8:E8" si="0">-FV($B$5-$B$7,$B$1,12*D$3,$B$4)</f>
        <v>312963.82601303403</v>
      </c>
      <c r="E8" s="32">
        <f t="shared" si="0"/>
        <v>568726.76679675432</v>
      </c>
    </row>
    <row r="9" spans="1:5" x14ac:dyDescent="0.25">
      <c r="A9" s="34" t="s">
        <v>25</v>
      </c>
      <c r="B9" s="31"/>
      <c r="C9" s="32">
        <f>-FV($B$6-$B$7,$B$1,12*C$3,$B$4)</f>
        <v>83389.721169503464</v>
      </c>
      <c r="D9" s="32">
        <f t="shared" ref="D9:E9" si="1">-FV($B$6-$B$7,$B$1,12*D$3,$B$4)</f>
        <v>149787.5087127107</v>
      </c>
      <c r="E9" s="32">
        <f t="shared" si="1"/>
        <v>282583.08379912522</v>
      </c>
    </row>
    <row r="10" spans="1:5" x14ac:dyDescent="0.25">
      <c r="A10" s="31" t="s">
        <v>70</v>
      </c>
      <c r="B10" s="37">
        <v>0.7</v>
      </c>
    </row>
    <row r="11" spans="1:5" x14ac:dyDescent="0.25">
      <c r="A11" s="31" t="s">
        <v>69</v>
      </c>
      <c r="B11" s="33">
        <f>1-B10</f>
        <v>0.30000000000000004</v>
      </c>
    </row>
    <row r="12" spans="1:5" x14ac:dyDescent="0.25">
      <c r="A12" s="34" t="s">
        <v>26</v>
      </c>
      <c r="B12" s="31"/>
      <c r="C12" s="32">
        <f>$B10*C8+$B11*C9</f>
        <v>154574.56528567281</v>
      </c>
      <c r="D12" s="32">
        <f t="shared" ref="D12:E12" si="2">$B10*D8+$B11*D9</f>
        <v>264010.93082293705</v>
      </c>
      <c r="E12" s="32">
        <f t="shared" si="2"/>
        <v>482883.66189746559</v>
      </c>
    </row>
    <row r="13" spans="1:5" x14ac:dyDescent="0.25">
      <c r="A13" s="34" t="s">
        <v>71</v>
      </c>
      <c r="B13" s="31"/>
      <c r="C13" s="36">
        <f>NPER($B10*$B5+$B11*$B6-$B7,-12*Average!$E37,C12)</f>
        <v>3.3655874163438608</v>
      </c>
      <c r="D13" s="36">
        <f>NPER($B10*$B5+$B11*$B6-$B7,-12*Average!$E37,D12)</f>
        <v>6.0491904075087408</v>
      </c>
      <c r="E13" s="36">
        <f>NPER($B10*$B5+$B11*$B6-$B7,-12*Average!$E37,E12)</f>
        <v>12.449043420487465</v>
      </c>
    </row>
    <row r="14" spans="1:5" x14ac:dyDescent="0.25">
      <c r="C14" s="30"/>
    </row>
    <row r="16" spans="1:5" x14ac:dyDescent="0.25">
      <c r="C16" s="35"/>
    </row>
  </sheetData>
  <sheetProtection sheet="1" objects="1" scenarios="1"/>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Min. Expense &amp; Max. Hours</vt:lpstr>
      <vt:lpstr>Max. Expense &amp; Min. Hours</vt:lpstr>
      <vt:lpstr>Average</vt:lpstr>
      <vt:lpstr>Retirement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Whit</cp:lastModifiedBy>
  <cp:lastPrinted>2018-01-16T14:22:56Z</cp:lastPrinted>
  <dcterms:modified xsi:type="dcterms:W3CDTF">2018-01-16T14:43:15Z</dcterms:modified>
</cp:coreProperties>
</file>